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Tà Lùng" sheetId="1" r:id="rId1"/>
    <sheet name="Trà Lĩnh" sheetId="2" r:id="rId2"/>
    <sheet name="Sóc Giang" sheetId="3" r:id="rId3"/>
    <sheet name="Lý Vạn" sheetId="4" r:id="rId4"/>
  </sheets>
  <definedNames>
    <definedName name="_xlnm._FilterDatabase" localSheetId="1" hidden="1">'Trà Lĩnh'!$A$8:$S$35</definedName>
    <definedName name="_xlnm.Print_Titles" localSheetId="3">'Lý Vạn'!$6:$8</definedName>
    <definedName name="_xlnm.Print_Titles" localSheetId="2">'Sóc Giang'!$6:$8</definedName>
    <definedName name="_xlnm.Print_Titles" localSheetId="0">'Tà Lùng'!$6:$8</definedName>
    <definedName name="_xlnm.Print_Titles" localSheetId="1">'Trà Lĩnh'!$6:$8</definedName>
  </definedNames>
  <calcPr calcId="144525"/>
</workbook>
</file>

<file path=xl/calcChain.xml><?xml version="1.0" encoding="utf-8"?>
<calcChain xmlns="http://schemas.openxmlformats.org/spreadsheetml/2006/main">
  <c r="Q35" i="2" l="1"/>
  <c r="Q34" i="2"/>
  <c r="Q53" i="2"/>
  <c r="Q33" i="2"/>
  <c r="Q32" i="2"/>
  <c r="Q31" i="2"/>
  <c r="Q30" i="2"/>
  <c r="Q52" i="2"/>
  <c r="Q51" i="2"/>
  <c r="Q50" i="2"/>
  <c r="Q49" i="2"/>
  <c r="Q48" i="2"/>
  <c r="Q47" i="2"/>
  <c r="Q29" i="2"/>
  <c r="Q28" i="2"/>
  <c r="Q46" i="2"/>
  <c r="Q45" i="2"/>
  <c r="Q27" i="2"/>
  <c r="Q26" i="2"/>
  <c r="Q25" i="2"/>
  <c r="Q24" i="2"/>
  <c r="Q23" i="2"/>
  <c r="Q22" i="2"/>
  <c r="Q21" i="2"/>
  <c r="Q20" i="2"/>
  <c r="Q44" i="2"/>
  <c r="Q43" i="2"/>
  <c r="Q42" i="2"/>
  <c r="Q41" i="2"/>
  <c r="Q40" i="2"/>
  <c r="Q39" i="2"/>
  <c r="Q38" i="2"/>
  <c r="Q19" i="2"/>
  <c r="Q18" i="2"/>
  <c r="Q17" i="2"/>
  <c r="Q16" i="2"/>
  <c r="Q15" i="2"/>
  <c r="Q37" i="2"/>
  <c r="Q14" i="2"/>
  <c r="Q12" i="2"/>
  <c r="Q11" i="2"/>
  <c r="Q10" i="2"/>
  <c r="Q53" i="1" l="1"/>
  <c r="Q54" i="1"/>
  <c r="N46" i="3" l="1"/>
  <c r="N45" i="3"/>
  <c r="N44" i="3"/>
  <c r="N43" i="3"/>
  <c r="N39" i="3"/>
  <c r="N38" i="3"/>
  <c r="N37" i="3"/>
  <c r="N36" i="3"/>
  <c r="N35" i="3"/>
  <c r="N30" i="3"/>
  <c r="N26" i="3"/>
  <c r="N25" i="3"/>
  <c r="N24" i="3"/>
  <c r="N23" i="3"/>
  <c r="N22" i="3"/>
  <c r="N21" i="3"/>
  <c r="N20" i="3"/>
  <c r="N19" i="3"/>
  <c r="N18" i="3"/>
  <c r="N17" i="3"/>
  <c r="N16" i="3"/>
  <c r="N14" i="3"/>
  <c r="N11" i="3"/>
  <c r="N10" i="3"/>
  <c r="P27" i="4" l="1"/>
  <c r="P26" i="4"/>
  <c r="P23" i="4"/>
  <c r="D23" i="4"/>
  <c r="P22" i="4"/>
  <c r="D22" i="4"/>
  <c r="P21" i="4"/>
  <c r="D21" i="4"/>
  <c r="P20" i="4"/>
  <c r="P18" i="4"/>
  <c r="Q52" i="1" l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23" i="1"/>
  <c r="N21" i="1"/>
  <c r="P21" i="1" s="1"/>
  <c r="N19" i="1"/>
  <c r="N20" i="1"/>
  <c r="P20" i="1" s="1"/>
  <c r="N15" i="1"/>
  <c r="P15" i="1" s="1"/>
  <c r="N51" i="1" l="1"/>
  <c r="P51" i="1" s="1"/>
  <c r="N50" i="1"/>
  <c r="P50" i="1" s="1"/>
  <c r="N49" i="1"/>
  <c r="P49" i="1" s="1"/>
  <c r="N48" i="1"/>
  <c r="P48" i="1" s="1"/>
  <c r="N47" i="1"/>
  <c r="P47" i="1" s="1"/>
  <c r="N46" i="1"/>
  <c r="P46" i="1" s="1"/>
  <c r="N45" i="1"/>
  <c r="P45" i="1" s="1"/>
  <c r="N44" i="1"/>
  <c r="P44" i="1" s="1"/>
  <c r="N43" i="1"/>
  <c r="P43" i="1" s="1"/>
  <c r="N42" i="1"/>
  <c r="P42" i="1" s="1"/>
  <c r="N41" i="1"/>
  <c r="P41" i="1" s="1"/>
  <c r="N40" i="1"/>
  <c r="P40" i="1" s="1"/>
  <c r="N39" i="1"/>
  <c r="P39" i="1" s="1"/>
  <c r="N38" i="1"/>
  <c r="P38" i="1" s="1"/>
  <c r="N37" i="1"/>
  <c r="P37" i="1" s="1"/>
  <c r="N36" i="1"/>
  <c r="P36" i="1" s="1"/>
  <c r="N35" i="1"/>
  <c r="P35" i="1" s="1"/>
  <c r="N34" i="1"/>
  <c r="P34" i="1" s="1"/>
  <c r="N33" i="1"/>
  <c r="P33" i="1" s="1"/>
  <c r="N32" i="1"/>
  <c r="P32" i="1" s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P19" i="1"/>
  <c r="N18" i="1"/>
  <c r="P18" i="1" s="1"/>
  <c r="N17" i="1"/>
  <c r="P17" i="1" s="1"/>
  <c r="N16" i="1"/>
  <c r="P16" i="1" s="1"/>
  <c r="N14" i="1"/>
  <c r="P14" i="1" s="1"/>
  <c r="N13" i="1"/>
  <c r="N12" i="1"/>
  <c r="P12" i="1" s="1"/>
  <c r="N11" i="1"/>
  <c r="P11" i="1" s="1"/>
  <c r="N10" i="1"/>
  <c r="P10" i="1" s="1"/>
  <c r="P9" i="1" l="1"/>
  <c r="P13" i="1"/>
  <c r="P22" i="1"/>
</calcChain>
</file>

<file path=xl/sharedStrings.xml><?xml version="1.0" encoding="utf-8"?>
<sst xmlns="http://schemas.openxmlformats.org/spreadsheetml/2006/main" count="465" uniqueCount="241">
  <si>
    <t xml:space="preserve">ĐỊNH MỨC CHÈ, NƯỚC UỐNG, VĂN PHÒNG PHẨM SỬ DỤNG CHO HOẠT ĐỘNG THƯỜNG XUYÊN </t>
  </si>
  <si>
    <t>STT</t>
  </si>
  <si>
    <t>Nội dung</t>
  </si>
  <si>
    <t>Hải quan</t>
  </si>
  <si>
    <t>Biên phòng</t>
  </si>
  <si>
    <t>Kiểm dịch y tế</t>
  </si>
  <si>
    <t>Kiểm dịch động, thực vật</t>
  </si>
  <si>
    <t>Tên hàng hóa</t>
  </si>
  <si>
    <t>Đơn vị tính</t>
  </si>
  <si>
    <t>Tổng cộng</t>
  </si>
  <si>
    <t>xúc/tháng/đơn vị</t>
  </si>
  <si>
    <t>Bút bi</t>
  </si>
  <si>
    <t>cái/tháng/đơn vị</t>
  </si>
  <si>
    <t>Sổ tay</t>
  </si>
  <si>
    <t>I</t>
  </si>
  <si>
    <t>Phúc lợi tập thể</t>
  </si>
  <si>
    <t>II</t>
  </si>
  <si>
    <t>Văn phòng phẩm</t>
  </si>
  <si>
    <t>Chè</t>
  </si>
  <si>
    <t>kg/tháng/đơn vị</t>
  </si>
  <si>
    <t>thùng/tháng/đơn vị</t>
  </si>
  <si>
    <t>Ban QLCK</t>
  </si>
  <si>
    <t>Ghi chú</t>
  </si>
  <si>
    <t>Tổng kinh phí dự kiến 1 năm (đồng)</t>
  </si>
  <si>
    <t>Đơn vị: Ban quản lý cửa khẩu Lý Vạn</t>
  </si>
  <si>
    <t>Trạm kiểm soát liên hợp cửa khẩu Lý Vạn</t>
  </si>
  <si>
    <t>Nhà làm việc các lực lượng chức năng tại Bản Khoòng</t>
  </si>
  <si>
    <t>Nhà làm việc các lực lượng chức năng tại Kỷ Sộc, Trạm KS BP Hạ Lang và các lối mở trên địa bàn CK Hạ Lang</t>
  </si>
  <si>
    <t>Nước bình</t>
  </si>
  <si>
    <t>Nước thùng</t>
  </si>
  <si>
    <t>Giấy A4</t>
  </si>
  <si>
    <t>cái/năm/đơn vị</t>
  </si>
  <si>
    <t>bình/tháng/đơn vị</t>
  </si>
  <si>
    <t>Dập ghim</t>
  </si>
  <si>
    <t>Kéo cắt giấy</t>
  </si>
  <si>
    <t>Cặp hộp đựng tài liệu màu xanh 20cm</t>
  </si>
  <si>
    <t>Cặp ba dây giấy 10cm</t>
  </si>
  <si>
    <t>Túi khuy bấm</t>
  </si>
  <si>
    <t>Băng dính xanh</t>
  </si>
  <si>
    <t>Ghim chữ U</t>
  </si>
  <si>
    <t>Ghim bấm</t>
  </si>
  <si>
    <t>Giấy A3</t>
  </si>
  <si>
    <t>Giấy bìa xanh A4</t>
  </si>
  <si>
    <t>Đổ mực máy in</t>
  </si>
  <si>
    <t>III</t>
  </si>
  <si>
    <t>Vật tư văn phòng khác</t>
  </si>
  <si>
    <t>Chổi chít</t>
  </si>
  <si>
    <t>Chổi xể quét sân</t>
  </si>
  <si>
    <t xml:space="preserve">Giấy vệ sinh </t>
  </si>
  <si>
    <t>Nước xịt kính</t>
  </si>
  <si>
    <t>Sunlight lau nhà</t>
  </si>
  <si>
    <t>Khẩu trang y tế</t>
  </si>
  <si>
    <t>Nước rửa tay lifebuoy</t>
  </si>
  <si>
    <t xml:space="preserve">Giấy rút </t>
  </si>
  <si>
    <t>Cặp clip các loại</t>
  </si>
  <si>
    <t>19=4+5+…+18</t>
  </si>
  <si>
    <t>hộp/tháng/đơn vị</t>
  </si>
  <si>
    <t>lọ/tháng/đơn vị</t>
  </si>
  <si>
    <t>dây/tháng/đơn vị</t>
  </si>
  <si>
    <t>Phụ lục số 03</t>
  </si>
  <si>
    <t>Trạm kiểm soát liên hợp cửa khẩu Trà Lĩnh</t>
  </si>
  <si>
    <t>Nhà làm việc các lực lượng chức năng tại lối mở Nà Đoỏng</t>
  </si>
  <si>
    <t>Kg/tháng/đơn vị</t>
  </si>
  <si>
    <t>Thùng/tháng/đơn vị</t>
  </si>
  <si>
    <t>Hộp/tháng/đơn vị</t>
  </si>
  <si>
    <t>Xúc/tháng/đơn vị</t>
  </si>
  <si>
    <t>Bút xóa CP 02</t>
  </si>
  <si>
    <t>Cặp 3 dây</t>
  </si>
  <si>
    <t>Cái/tháng/đơn vị</t>
  </si>
  <si>
    <t>Cặp hộp</t>
  </si>
  <si>
    <t>Cặp trình da</t>
  </si>
  <si>
    <t>Cái/năm/đơn vị</t>
  </si>
  <si>
    <t>Lố/tháng/đơn vị</t>
  </si>
  <si>
    <t>Ghim bấm tay nhỏ plus</t>
  </si>
  <si>
    <t xml:space="preserve">Giấy giao việc 3x5 </t>
  </si>
  <si>
    <t>Giấy in A3</t>
  </si>
  <si>
    <t>Giấy in A4</t>
  </si>
  <si>
    <t>Giấy in A5</t>
  </si>
  <si>
    <t>Kẹp clip</t>
  </si>
  <si>
    <t>Sổ bìa da A4</t>
  </si>
  <si>
    <t>Túi cài khuy</t>
  </si>
  <si>
    <t>Đơn vị: Ban Quản lý cửa khẩu Sóc Giang</t>
  </si>
  <si>
    <t>Trạm kiểm soát liên hợp cửa khẩu Sóc Giang</t>
  </si>
  <si>
    <t>Nước uống</t>
  </si>
  <si>
    <t>Bình/tháng/đơn vị</t>
  </si>
  <si>
    <t>giấy A4</t>
  </si>
  <si>
    <t>Giấy Bìa màu A4</t>
  </si>
  <si>
    <t>Xúc/quý/đơn vị</t>
  </si>
  <si>
    <t>Hộp/quý/đơn vị</t>
  </si>
  <si>
    <t>Giấy bìa</t>
  </si>
  <si>
    <t>Kẹp chúng từ các loại</t>
  </si>
  <si>
    <t>Đạn ghim các loại</t>
  </si>
  <si>
    <t>Bút xóa</t>
  </si>
  <si>
    <t>Chiếc/quý/đơn vị</t>
  </si>
  <si>
    <t>Băng dính các loại</t>
  </si>
  <si>
    <t>Cuốn/quý/đơn vị</t>
  </si>
  <si>
    <t>Gim kẹp giấy</t>
  </si>
  <si>
    <t>Giấy nhắc việc</t>
  </si>
  <si>
    <t>Tệp/quý/đơn vị</t>
  </si>
  <si>
    <t>Vật tư văn phòng</t>
  </si>
  <si>
    <t>Giấy vệ sinh</t>
  </si>
  <si>
    <t>Giây/tháng/đơn vị</t>
  </si>
  <si>
    <t>Chổi lau nhà</t>
  </si>
  <si>
    <t>Cái/quý/đơn vị</t>
  </si>
  <si>
    <t>Chổi quét nhà</t>
  </si>
  <si>
    <t>Nước rửa tay</t>
  </si>
  <si>
    <t>Lọ/tháng/đơn vị</t>
  </si>
  <si>
    <t>Chổi quét màng nhện</t>
  </si>
  <si>
    <t>O kay</t>
  </si>
  <si>
    <t>Lọ/quý/đơn vị</t>
  </si>
  <si>
    <t>Cặp ba dây</t>
  </si>
  <si>
    <t>Nộ dung</t>
  </si>
  <si>
    <t>Trạm kiểm soát liên hợp cửa khẩu Tà Lùng</t>
  </si>
  <si>
    <t xml:space="preserve">Trạm kiểm soát liên hợp tại lối mở Nà Lạn </t>
  </si>
  <si>
    <t>Đơn giá ước  tính</t>
  </si>
  <si>
    <t>Kiểm dịch động thực vật</t>
  </si>
  <si>
    <t>14=4+5..+13</t>
  </si>
  <si>
    <t>Chè búp</t>
  </si>
  <si>
    <t>kg/tháng</t>
  </si>
  <si>
    <t>Nước đóng chai</t>
  </si>
  <si>
    <t>thùng/tháng</t>
  </si>
  <si>
    <t>Nước lọc bình</t>
  </si>
  <si>
    <t>Bình/ tháng</t>
  </si>
  <si>
    <t xml:space="preserve">Văn phòng phẩm </t>
  </si>
  <si>
    <t>Hộp/tháng</t>
  </si>
  <si>
    <t xml:space="preserve">Quyển/ năm </t>
  </si>
  <si>
    <t>Bút nhớ</t>
  </si>
  <si>
    <t>Giấy nhớ</t>
  </si>
  <si>
    <t>Kéo</t>
  </si>
  <si>
    <t>Cái/năm</t>
  </si>
  <si>
    <t>Băng dính xanh, trắng</t>
  </si>
  <si>
    <t>Cuộn/tháng</t>
  </si>
  <si>
    <t>Xúc/tháng</t>
  </si>
  <si>
    <t>Keo</t>
  </si>
  <si>
    <t>Lọ/tháng</t>
  </si>
  <si>
    <t>Cái/tháng</t>
  </si>
  <si>
    <t>Cặp trình ký</t>
  </si>
  <si>
    <t>Túy khuy</t>
  </si>
  <si>
    <t>Dao cắt giấy</t>
  </si>
  <si>
    <t>Giá để bút</t>
  </si>
  <si>
    <t>Cái/ năm</t>
  </si>
  <si>
    <t>Ghim cài</t>
  </si>
  <si>
    <t>Kẹp chíp các cỡ</t>
  </si>
  <si>
    <t>Chổi tre</t>
  </si>
  <si>
    <t>Chổi bó quét đường</t>
  </si>
  <si>
    <t>Bó/tháng</t>
  </si>
  <si>
    <t>Chổi nhựa</t>
  </si>
  <si>
    <t>Chổi bàn chải</t>
  </si>
  <si>
    <t>Chổi cọ vệ sinh</t>
  </si>
  <si>
    <t>Chổi lau khô</t>
  </si>
  <si>
    <t>Chổi lau 306 lồng inox</t>
  </si>
  <si>
    <t>Chổi lau to</t>
  </si>
  <si>
    <t>Chổi quét mạng nhện</t>
  </si>
  <si>
    <t>Chổi lau kính</t>
  </si>
  <si>
    <t>Khăn lau kính</t>
  </si>
  <si>
    <t>Cái/ tháng</t>
  </si>
  <si>
    <t>Vim tẩy vệ sinh</t>
  </si>
  <si>
    <t>Thùng/tháng</t>
  </si>
  <si>
    <t>Vim lau kính</t>
  </si>
  <si>
    <t>Vim lau sàn</t>
  </si>
  <si>
    <t>Giấy vệ sinh vuông, tròn</t>
  </si>
  <si>
    <t>Dây/tháng</t>
  </si>
  <si>
    <t xml:space="preserve">ĐỊNH MỨC CẤP PHÁT MUA SẮM CHÈ, NƯỚC UỐNG, VĂN PHÒNG PHẦM SỬ DỤNG CHO HOẠT ĐỘNG THƯỜNG XUYÊN  </t>
  </si>
  <si>
    <t>Đơn vị: Ban Quản lý cửa khẩu Tà Lùng</t>
  </si>
  <si>
    <t>Đề xuất</t>
  </si>
  <si>
    <t>16=14*15*12 tháng( hoạc 14*15 nếu đơn vị tính là năm)</t>
  </si>
  <si>
    <t>Cái/3năm</t>
  </si>
  <si>
    <t>Hộp/năm</t>
  </si>
  <si>
    <t>Xúc/năm</t>
  </si>
  <si>
    <t>Bút dán bàn</t>
  </si>
  <si>
    <t>chiếc/tháng</t>
  </si>
  <si>
    <t>Mực dấu</t>
  </si>
  <si>
    <t>Lọ/năm</t>
  </si>
  <si>
    <t>Vỉ/năm</t>
  </si>
  <si>
    <t>Nước sát khuẩn</t>
  </si>
  <si>
    <t>lo/tháng</t>
  </si>
  <si>
    <t>Đơn vị: Ban Quản lý cửa khẩu Trà Lĩnh</t>
  </si>
  <si>
    <t>Kg</t>
  </si>
  <si>
    <t>Nước lọc đóng chai</t>
  </si>
  <si>
    <t>Thùng</t>
  </si>
  <si>
    <t>Cây</t>
  </si>
  <si>
    <t>Cuộn/tháng/đơn vị</t>
  </si>
  <si>
    <t>Bột thông cống</t>
  </si>
  <si>
    <t>Gói</t>
  </si>
  <si>
    <t>Gói/tháng/đơn vị</t>
  </si>
  <si>
    <t>Hộp/năm/đơn vị</t>
  </si>
  <si>
    <t>Hộp</t>
  </si>
  <si>
    <t>Cái</t>
  </si>
  <si>
    <t>Chổi cước quét nhà</t>
  </si>
  <si>
    <t>Chổi lau nhà 360 độ</t>
  </si>
  <si>
    <t>Chổi lau nhà loại to</t>
  </si>
  <si>
    <t>Bộ</t>
  </si>
  <si>
    <t xml:space="preserve">Cái </t>
  </si>
  <si>
    <t>Chồi quét mạng nhện</t>
  </si>
  <si>
    <t>Đạn ghim bấm</t>
  </si>
  <si>
    <t>Lố</t>
  </si>
  <si>
    <t>Giấy bìa màu A4</t>
  </si>
  <si>
    <t>Xúc</t>
  </si>
  <si>
    <t>Dây</t>
  </si>
  <si>
    <t>Dây/tháng/đơn vị</t>
  </si>
  <si>
    <t>Hồ dán</t>
  </si>
  <si>
    <t>Lọ</t>
  </si>
  <si>
    <t xml:space="preserve">Hộp </t>
  </si>
  <si>
    <t>Khăn lau</t>
  </si>
  <si>
    <t>Nước sát khuẩn tay</t>
  </si>
  <si>
    <t>Nước lau kính</t>
  </si>
  <si>
    <t>Thùng/năm/đơn vị</t>
  </si>
  <si>
    <t>Nước lau sàn</t>
  </si>
  <si>
    <t>Nước tẩy Okay</t>
  </si>
  <si>
    <t>Máy dập ghim nhỡ</t>
  </si>
  <si>
    <t>Lọ/năm/đơn vị</t>
  </si>
  <si>
    <t>Pin tiểu</t>
  </si>
  <si>
    <t>Đôi</t>
  </si>
  <si>
    <t>Đôi/năm/đơn vị</t>
  </si>
  <si>
    <t>Quyển</t>
  </si>
  <si>
    <t>Phụ lục số 04</t>
  </si>
  <si>
    <t>Nhà làm việc các lực lượng chức năng hoặc Trạm KSLH tại lối mở…</t>
  </si>
  <si>
    <t>Túi đựng hồ sơ</t>
  </si>
  <si>
    <t>Máy dập gim nhỏ</t>
  </si>
  <si>
    <t>Máy dập gim nhỡ</t>
  </si>
  <si>
    <t>Máy dập gim to</t>
  </si>
  <si>
    <t>Thùng/năm</t>
  </si>
  <si>
    <t>Túi vệ sinh</t>
  </si>
  <si>
    <t>Kg/tháng</t>
  </si>
  <si>
    <t>Cái/quý</t>
  </si>
  <si>
    <t xml:space="preserve">Kéo cắt giấy </t>
  </si>
  <si>
    <t>Bút phớt</t>
  </si>
  <si>
    <t>Khẩu trang</t>
  </si>
  <si>
    <t>Mực máy in</t>
  </si>
  <si>
    <t>lọ/tháng</t>
  </si>
  <si>
    <t>Mực máy phô tô</t>
  </si>
  <si>
    <t>lọ/quý</t>
  </si>
  <si>
    <t>Lọ/quý</t>
  </si>
  <si>
    <t>cái/quý</t>
  </si>
  <si>
    <t>Phụ lục số: 02</t>
  </si>
  <si>
    <t>Tổ công tác cửa khẩu Pò Peo</t>
  </si>
  <si>
    <t>15=4+5+…+14</t>
  </si>
  <si>
    <t>Phụ lục số 01</t>
  </si>
  <si>
    <t>(Ban hành kèm theo Quyết định số          /QĐ-BQL ngày       tháng 10 năm 2021 của Ban quản lý Khu kinh tế tỉnh Cao Bằng)</t>
  </si>
  <si>
    <t>(Ban hành kèm theo Quyết định           /QĐ-BQL ngày         tháng 10 năm 2021 của Ban quản lý Khu kinh tế tỉnh Cao Bằng)</t>
  </si>
  <si>
    <t>(Ban hành kèm theo Quyết định số              /QĐ-BQL ngày           tháng 10 năm 2021 của Ban quản lý Khu kinh tế tỉnh Cao Bằng)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</si>
</sst>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5" fillId="0" borderId="0" xfId="0" applyFont="1"/>
    <xf numFmtId="165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165" fontId="5" fillId="0" borderId="0" xfId="1" applyNumberFormat="1" applyFont="1"/>
    <xf numFmtId="0" fontId="8" fillId="0" borderId="1" xfId="0" applyFont="1" applyBorder="1"/>
    <xf numFmtId="0" fontId="8" fillId="0" borderId="0" xfId="0" applyFont="1"/>
    <xf numFmtId="0" fontId="5" fillId="0" borderId="1" xfId="0" applyFont="1" applyBorder="1"/>
    <xf numFmtId="0" fontId="10" fillId="0" borderId="0" xfId="0" applyFont="1"/>
    <xf numFmtId="165" fontId="10" fillId="0" borderId="0" xfId="1" applyNumberFormat="1" applyFont="1" applyAlignment="1">
      <alignment horizontal="center"/>
    </xf>
    <xf numFmtId="165" fontId="10" fillId="0" borderId="0" xfId="1" applyNumberFormat="1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165" fontId="11" fillId="0" borderId="1" xfId="1" applyNumberFormat="1" applyFont="1" applyBorder="1" applyAlignment="1">
      <alignment horizontal="center"/>
    </xf>
    <xf numFmtId="165" fontId="11" fillId="0" borderId="1" xfId="1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65" fontId="10" fillId="0" borderId="1" xfId="1" applyNumberFormat="1" applyFont="1" applyBorder="1" applyAlignment="1">
      <alignment horizontal="center"/>
    </xf>
    <xf numFmtId="165" fontId="10" fillId="0" borderId="0" xfId="0" applyNumberFormat="1" applyFont="1"/>
    <xf numFmtId="0" fontId="10" fillId="0" borderId="1" xfId="0" applyFont="1" applyBorder="1" applyAlignment="1">
      <alignment wrapText="1"/>
    </xf>
    <xf numFmtId="165" fontId="11" fillId="0" borderId="0" xfId="0" applyNumberFormat="1" applyFont="1"/>
    <xf numFmtId="0" fontId="10" fillId="2" borderId="1" xfId="0" applyFont="1" applyFill="1" applyBorder="1"/>
    <xf numFmtId="0" fontId="10" fillId="0" borderId="1" xfId="2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165" fontId="3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5" fontId="8" fillId="0" borderId="1" xfId="1" applyNumberFormat="1" applyFont="1" applyBorder="1"/>
    <xf numFmtId="0" fontId="5" fillId="0" borderId="1" xfId="0" applyFont="1" applyBorder="1" applyAlignment="1">
      <alignment horizontal="center"/>
    </xf>
    <xf numFmtId="165" fontId="5" fillId="0" borderId="1" xfId="1" applyNumberFormat="1" applyFont="1" applyBorder="1"/>
    <xf numFmtId="165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166" fontId="8" fillId="0" borderId="1" xfId="0" applyNumberFormat="1" applyFont="1" applyBorder="1"/>
    <xf numFmtId="166" fontId="8" fillId="0" borderId="1" xfId="1" applyNumberFormat="1" applyFont="1" applyBorder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6" fontId="13" fillId="0" borderId="1" xfId="1" applyNumberFormat="1" applyFont="1" applyBorder="1"/>
    <xf numFmtId="166" fontId="13" fillId="0" borderId="1" xfId="0" applyNumberFormat="1" applyFont="1" applyBorder="1"/>
    <xf numFmtId="0" fontId="6" fillId="0" borderId="5" xfId="0" applyFont="1" applyBorder="1" applyAlignment="1">
      <alignment vertical="center" wrapText="1"/>
    </xf>
    <xf numFmtId="0" fontId="14" fillId="0" borderId="0" xfId="0" applyFont="1"/>
    <xf numFmtId="0" fontId="14" fillId="0" borderId="1" xfId="0" applyFont="1" applyBorder="1"/>
    <xf numFmtId="0" fontId="15" fillId="0" borderId="1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9" fontId="11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/>
    <xf numFmtId="0" fontId="18" fillId="0" borderId="0" xfId="0" applyFont="1"/>
    <xf numFmtId="0" fontId="12" fillId="0" borderId="1" xfId="0" applyFont="1" applyBorder="1" applyAlignment="1">
      <alignment horizontal="center"/>
    </xf>
    <xf numFmtId="166" fontId="11" fillId="0" borderId="1" xfId="0" applyNumberFormat="1" applyFont="1" applyBorder="1"/>
    <xf numFmtId="0" fontId="18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7" fillId="0" borderId="1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R6" sqref="R6:R7"/>
    </sheetView>
  </sheetViews>
  <sheetFormatPr defaultRowHeight="15" x14ac:dyDescent="0.25"/>
  <cols>
    <col min="1" max="1" width="3.85546875" style="42" customWidth="1"/>
    <col min="2" max="2" width="19.28515625" style="42" customWidth="1"/>
    <col min="3" max="3" width="13.85546875" style="42" customWidth="1"/>
    <col min="4" max="4" width="7.7109375" style="42" customWidth="1"/>
    <col min="5" max="5" width="8" style="42" customWidth="1"/>
    <col min="6" max="6" width="7.7109375" style="42" customWidth="1"/>
    <col min="7" max="7" width="7.28515625" style="42" customWidth="1"/>
    <col min="8" max="8" width="9.28515625" style="42" customWidth="1"/>
    <col min="9" max="9" width="8.28515625" style="42" customWidth="1"/>
    <col min="10" max="10" width="6.85546875" style="42" customWidth="1"/>
    <col min="11" max="11" width="8.140625" style="42" customWidth="1"/>
    <col min="12" max="12" width="7.140625" style="42" customWidth="1"/>
    <col min="13" max="13" width="8.85546875" style="42" customWidth="1"/>
    <col min="14" max="14" width="7.42578125" style="42" hidden="1" customWidth="1"/>
    <col min="15" max="15" width="11.28515625" style="42" hidden="1" customWidth="1"/>
    <col min="16" max="16" width="16.28515625" style="42" hidden="1" customWidth="1"/>
    <col min="17" max="17" width="7.42578125" style="71" customWidth="1"/>
    <col min="18" max="18" width="9" style="48" customWidth="1"/>
    <col min="19" max="16384" width="9.140625" style="42"/>
  </cols>
  <sheetData>
    <row r="1" spans="1:18" x14ac:dyDescent="0.25">
      <c r="M1" s="42" t="s">
        <v>237</v>
      </c>
    </row>
    <row r="2" spans="1:18" ht="43.5" customHeight="1" x14ac:dyDescent="0.25">
      <c r="A2" s="83" t="s">
        <v>162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x14ac:dyDescent="0.25">
      <c r="C3" s="84" t="s">
        <v>163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8" ht="15.75" x14ac:dyDescent="0.25">
      <c r="A4" s="91" t="s">
        <v>238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2" customHeight="1" x14ac:dyDescent="0.25">
      <c r="P5" s="39"/>
    </row>
    <row r="6" spans="1:18" s="8" customFormat="1" ht="20.25" customHeight="1" x14ac:dyDescent="0.25">
      <c r="A6" s="85" t="s">
        <v>1</v>
      </c>
      <c r="B6" s="87" t="s">
        <v>111</v>
      </c>
      <c r="C6" s="88"/>
      <c r="D6" s="87" t="s">
        <v>112</v>
      </c>
      <c r="E6" s="88"/>
      <c r="F6" s="88"/>
      <c r="G6" s="88"/>
      <c r="H6" s="89"/>
      <c r="I6" s="87" t="s">
        <v>113</v>
      </c>
      <c r="J6" s="88"/>
      <c r="K6" s="88"/>
      <c r="L6" s="88"/>
      <c r="M6" s="89"/>
      <c r="N6" s="90" t="s">
        <v>164</v>
      </c>
      <c r="O6" s="90"/>
      <c r="P6" s="90"/>
      <c r="Q6" s="92" t="s">
        <v>9</v>
      </c>
      <c r="R6" s="124" t="s">
        <v>22</v>
      </c>
    </row>
    <row r="7" spans="1:18" s="8" customFormat="1" ht="45.75" customHeight="1" x14ac:dyDescent="0.25">
      <c r="A7" s="86"/>
      <c r="B7" s="38" t="s">
        <v>7</v>
      </c>
      <c r="C7" s="38" t="s">
        <v>8</v>
      </c>
      <c r="D7" s="38" t="s">
        <v>21</v>
      </c>
      <c r="E7" s="38" t="s">
        <v>3</v>
      </c>
      <c r="F7" s="38" t="s">
        <v>4</v>
      </c>
      <c r="G7" s="38" t="s">
        <v>5</v>
      </c>
      <c r="H7" s="38" t="s">
        <v>115</v>
      </c>
      <c r="I7" s="38" t="s">
        <v>21</v>
      </c>
      <c r="J7" s="38" t="s">
        <v>3</v>
      </c>
      <c r="K7" s="38" t="s">
        <v>4</v>
      </c>
      <c r="L7" s="38" t="s">
        <v>5</v>
      </c>
      <c r="M7" s="38" t="s">
        <v>115</v>
      </c>
      <c r="N7" s="47" t="s">
        <v>9</v>
      </c>
      <c r="O7" s="47" t="s">
        <v>114</v>
      </c>
      <c r="P7" s="47" t="s">
        <v>23</v>
      </c>
      <c r="Q7" s="93"/>
      <c r="R7" s="125"/>
    </row>
    <row r="8" spans="1:18" s="39" customFormat="1" ht="15.95" customHeight="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 t="s">
        <v>116</v>
      </c>
      <c r="O8" s="3">
        <v>15</v>
      </c>
      <c r="P8" s="3" t="s">
        <v>165</v>
      </c>
      <c r="Q8" s="72">
        <v>17</v>
      </c>
      <c r="R8" s="50"/>
    </row>
    <row r="9" spans="1:18" ht="15" customHeight="1" x14ac:dyDescent="0.25">
      <c r="A9" s="32" t="s">
        <v>14</v>
      </c>
      <c r="B9" s="7" t="s">
        <v>15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0">
        <f>SUM(P10:P12)</f>
        <v>63600000</v>
      </c>
      <c r="Q9" s="73"/>
      <c r="R9" s="49"/>
    </row>
    <row r="10" spans="1:18" ht="15" customHeight="1" x14ac:dyDescent="0.25">
      <c r="A10" s="43">
        <v>1</v>
      </c>
      <c r="B10" s="44" t="s">
        <v>117</v>
      </c>
      <c r="C10" s="44" t="s">
        <v>118</v>
      </c>
      <c r="D10" s="44">
        <v>1</v>
      </c>
      <c r="E10" s="44">
        <v>2</v>
      </c>
      <c r="F10" s="44">
        <v>2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f>D10+E10+F10+G10+H10+I10+J10+K10+L10+M10</f>
        <v>12</v>
      </c>
      <c r="O10" s="45">
        <v>250000</v>
      </c>
      <c r="P10" s="46">
        <f>N10*O10*12</f>
        <v>36000000</v>
      </c>
      <c r="Q10" s="74">
        <v>10</v>
      </c>
      <c r="R10" s="49"/>
    </row>
    <row r="11" spans="1:18" ht="15" customHeight="1" x14ac:dyDescent="0.25">
      <c r="A11" s="43">
        <v>2</v>
      </c>
      <c r="B11" s="44" t="s">
        <v>119</v>
      </c>
      <c r="C11" s="44" t="s">
        <v>120</v>
      </c>
      <c r="D11" s="44">
        <v>2</v>
      </c>
      <c r="E11" s="44">
        <v>3</v>
      </c>
      <c r="F11" s="44">
        <v>3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f>D11+E11+F11+G11+H11+I11+J11+K11+L11+M11</f>
        <v>15</v>
      </c>
      <c r="O11" s="45">
        <v>115000</v>
      </c>
      <c r="P11" s="46">
        <f>N11*O11*12</f>
        <v>20700000</v>
      </c>
      <c r="Q11" s="74">
        <v>15</v>
      </c>
      <c r="R11" s="49"/>
    </row>
    <row r="12" spans="1:18" ht="15" customHeight="1" x14ac:dyDescent="0.25">
      <c r="A12" s="43">
        <v>3</v>
      </c>
      <c r="B12" s="44" t="s">
        <v>121</v>
      </c>
      <c r="C12" s="44" t="s">
        <v>122</v>
      </c>
      <c r="D12" s="44">
        <v>4</v>
      </c>
      <c r="E12" s="44">
        <v>4</v>
      </c>
      <c r="F12" s="44">
        <v>4</v>
      </c>
      <c r="G12" s="44">
        <v>2</v>
      </c>
      <c r="H12" s="44">
        <v>2</v>
      </c>
      <c r="I12" s="44">
        <v>1</v>
      </c>
      <c r="J12" s="44">
        <v>2</v>
      </c>
      <c r="K12" s="44">
        <v>2</v>
      </c>
      <c r="L12" s="44">
        <v>1</v>
      </c>
      <c r="M12" s="44">
        <v>1</v>
      </c>
      <c r="N12" s="44">
        <f>D12+E12+F12+G12+H12+I12+J12+K12+L12+M12</f>
        <v>23</v>
      </c>
      <c r="O12" s="45">
        <v>25000</v>
      </c>
      <c r="P12" s="46">
        <f>N12*O12*12</f>
        <v>6900000</v>
      </c>
      <c r="Q12" s="74">
        <v>20</v>
      </c>
      <c r="R12" s="49"/>
    </row>
    <row r="13" spans="1:18" ht="15" customHeight="1" x14ac:dyDescent="0.25">
      <c r="A13" s="32" t="s">
        <v>16</v>
      </c>
      <c r="B13" s="7" t="s">
        <v>123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ref="N13:N51" si="0">D13+E13+F13+G13+H13+I13+J13+K13+L13+M13</f>
        <v>0</v>
      </c>
      <c r="O13" s="41"/>
      <c r="P13" s="40">
        <f>SUM(P14:P19)</f>
        <v>269930000</v>
      </c>
      <c r="Q13" s="15"/>
      <c r="R13" s="49"/>
    </row>
    <row r="14" spans="1:18" ht="15" customHeight="1" x14ac:dyDescent="0.25">
      <c r="A14" s="43">
        <v>1</v>
      </c>
      <c r="B14" s="44" t="s">
        <v>30</v>
      </c>
      <c r="C14" s="44" t="s">
        <v>120</v>
      </c>
      <c r="D14" s="44">
        <v>5</v>
      </c>
      <c r="E14" s="44">
        <v>6</v>
      </c>
      <c r="F14" s="44">
        <v>6</v>
      </c>
      <c r="G14" s="44">
        <v>3</v>
      </c>
      <c r="H14" s="44">
        <v>3</v>
      </c>
      <c r="I14" s="44">
        <v>2</v>
      </c>
      <c r="J14" s="44">
        <v>2</v>
      </c>
      <c r="K14" s="44">
        <v>2</v>
      </c>
      <c r="L14" s="44">
        <v>2</v>
      </c>
      <c r="M14" s="44">
        <v>2</v>
      </c>
      <c r="N14" s="44">
        <f>D14+E14+F14+G14+H14+I14+J14+K14+L14+M14</f>
        <v>33</v>
      </c>
      <c r="O14" s="45">
        <v>425000</v>
      </c>
      <c r="P14" s="46">
        <f>N14*O14*12</f>
        <v>168300000</v>
      </c>
      <c r="Q14" s="74">
        <v>30</v>
      </c>
      <c r="R14" s="49"/>
    </row>
    <row r="15" spans="1:18" ht="15" customHeight="1" x14ac:dyDescent="0.25">
      <c r="A15" s="43">
        <v>2</v>
      </c>
      <c r="B15" s="44" t="s">
        <v>41</v>
      </c>
      <c r="C15" s="44" t="s">
        <v>168</v>
      </c>
      <c r="D15" s="44">
        <v>3</v>
      </c>
      <c r="E15" s="44">
        <v>1</v>
      </c>
      <c r="F15" s="44">
        <v>3</v>
      </c>
      <c r="G15" s="44"/>
      <c r="H15" s="44"/>
      <c r="I15" s="44">
        <v>1</v>
      </c>
      <c r="J15" s="44">
        <v>1</v>
      </c>
      <c r="K15" s="44">
        <v>1</v>
      </c>
      <c r="L15" s="44"/>
      <c r="M15" s="44"/>
      <c r="N15" s="44">
        <f>D15+E15+F15+G15+H15+I15+J15+K15+L15+M15</f>
        <v>10</v>
      </c>
      <c r="O15" s="45">
        <v>150000</v>
      </c>
      <c r="P15" s="46">
        <f>N15*O15</f>
        <v>1500000</v>
      </c>
      <c r="Q15" s="74">
        <v>10</v>
      </c>
      <c r="R15" s="49"/>
    </row>
    <row r="16" spans="1:18" ht="15" customHeight="1" x14ac:dyDescent="0.25">
      <c r="A16" s="43">
        <v>3</v>
      </c>
      <c r="B16" s="44" t="s">
        <v>11</v>
      </c>
      <c r="C16" s="44" t="s">
        <v>167</v>
      </c>
      <c r="D16" s="44">
        <v>1</v>
      </c>
      <c r="E16" s="44">
        <v>2</v>
      </c>
      <c r="F16" s="44">
        <v>2</v>
      </c>
      <c r="G16" s="44">
        <v>1</v>
      </c>
      <c r="H16" s="44">
        <v>1</v>
      </c>
      <c r="I16" s="44">
        <v>1</v>
      </c>
      <c r="J16" s="44">
        <v>2</v>
      </c>
      <c r="K16" s="44">
        <v>2</v>
      </c>
      <c r="L16" s="44">
        <v>1</v>
      </c>
      <c r="M16" s="44">
        <v>1</v>
      </c>
      <c r="N16" s="44">
        <f t="shared" si="0"/>
        <v>14</v>
      </c>
      <c r="O16" s="45">
        <v>250000</v>
      </c>
      <c r="P16" s="46">
        <f>N16*O16</f>
        <v>3500000</v>
      </c>
      <c r="Q16" s="74">
        <v>30</v>
      </c>
      <c r="R16" s="49"/>
    </row>
    <row r="17" spans="1:18" ht="15" customHeight="1" x14ac:dyDescent="0.25">
      <c r="A17" s="43">
        <v>4</v>
      </c>
      <c r="B17" s="44" t="s">
        <v>13</v>
      </c>
      <c r="C17" s="44" t="s">
        <v>125</v>
      </c>
      <c r="D17" s="44">
        <v>10</v>
      </c>
      <c r="E17" s="44">
        <v>15</v>
      </c>
      <c r="F17" s="44">
        <v>15</v>
      </c>
      <c r="G17" s="44">
        <v>8</v>
      </c>
      <c r="H17" s="44">
        <v>10</v>
      </c>
      <c r="I17" s="44">
        <v>2</v>
      </c>
      <c r="J17" s="44">
        <v>5</v>
      </c>
      <c r="K17" s="44">
        <v>5</v>
      </c>
      <c r="L17" s="44">
        <v>4</v>
      </c>
      <c r="M17" s="44">
        <v>4</v>
      </c>
      <c r="N17" s="44">
        <f t="shared" si="0"/>
        <v>78</v>
      </c>
      <c r="O17" s="45">
        <v>85000</v>
      </c>
      <c r="P17" s="46">
        <f>N17*O17</f>
        <v>6630000</v>
      </c>
      <c r="Q17" s="74">
        <v>78</v>
      </c>
      <c r="R17" s="49"/>
    </row>
    <row r="18" spans="1:18" ht="15" customHeight="1" x14ac:dyDescent="0.25">
      <c r="A18" s="43">
        <v>5</v>
      </c>
      <c r="B18" s="44" t="s">
        <v>92</v>
      </c>
      <c r="C18" s="44" t="s">
        <v>167</v>
      </c>
      <c r="D18" s="44">
        <v>1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f t="shared" si="0"/>
        <v>10</v>
      </c>
      <c r="O18" s="45">
        <v>250000</v>
      </c>
      <c r="P18" s="46">
        <f t="shared" ref="P18" si="1">N18*O18*12</f>
        <v>30000000</v>
      </c>
      <c r="Q18" s="74">
        <v>10</v>
      </c>
      <c r="R18" s="49"/>
    </row>
    <row r="19" spans="1:18" ht="15" customHeight="1" x14ac:dyDescent="0.25">
      <c r="A19" s="43">
        <v>6</v>
      </c>
      <c r="B19" s="44" t="s">
        <v>126</v>
      </c>
      <c r="C19" s="44" t="s">
        <v>167</v>
      </c>
      <c r="D19" s="44">
        <v>1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f t="shared" si="0"/>
        <v>10</v>
      </c>
      <c r="O19" s="45">
        <v>250000</v>
      </c>
      <c r="P19" s="46">
        <f>N20*O19*12</f>
        <v>60000000</v>
      </c>
      <c r="Q19" s="74">
        <v>10</v>
      </c>
      <c r="R19" s="49"/>
    </row>
    <row r="20" spans="1:18" ht="15" customHeight="1" x14ac:dyDescent="0.25">
      <c r="A20" s="43">
        <v>7</v>
      </c>
      <c r="B20" s="44" t="s">
        <v>169</v>
      </c>
      <c r="C20" s="44" t="s">
        <v>170</v>
      </c>
      <c r="D20" s="44"/>
      <c r="E20" s="44">
        <v>6</v>
      </c>
      <c r="F20" s="44">
        <v>4</v>
      </c>
      <c r="G20" s="44">
        <v>2</v>
      </c>
      <c r="H20" s="44">
        <v>2</v>
      </c>
      <c r="I20" s="44"/>
      <c r="J20" s="44">
        <v>2</v>
      </c>
      <c r="K20" s="44">
        <v>2</v>
      </c>
      <c r="L20" s="44">
        <v>1</v>
      </c>
      <c r="M20" s="44">
        <v>1</v>
      </c>
      <c r="N20" s="44">
        <f t="shared" si="0"/>
        <v>20</v>
      </c>
      <c r="O20" s="45">
        <v>20000</v>
      </c>
      <c r="P20" s="46">
        <f>N20*O20*12</f>
        <v>4800000</v>
      </c>
      <c r="Q20" s="74">
        <v>20</v>
      </c>
      <c r="R20" s="49"/>
    </row>
    <row r="21" spans="1:18" ht="15" customHeight="1" x14ac:dyDescent="0.25">
      <c r="A21" s="43">
        <v>8</v>
      </c>
      <c r="B21" s="44" t="s">
        <v>171</v>
      </c>
      <c r="C21" s="44" t="s">
        <v>172</v>
      </c>
      <c r="D21" s="44">
        <v>3</v>
      </c>
      <c r="E21" s="44">
        <v>3</v>
      </c>
      <c r="F21" s="44">
        <v>3</v>
      </c>
      <c r="G21" s="44">
        <v>2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f>D21+E21+F21+G21+H21+I21+J21+K21+L21+M21</f>
        <v>17</v>
      </c>
      <c r="O21" s="45">
        <v>55000</v>
      </c>
      <c r="P21" s="46">
        <f>N21*O21</f>
        <v>935000</v>
      </c>
      <c r="Q21" s="74">
        <v>17</v>
      </c>
      <c r="R21" s="49"/>
    </row>
    <row r="22" spans="1:18" ht="15" customHeight="1" x14ac:dyDescent="0.25">
      <c r="A22" s="32" t="s">
        <v>44</v>
      </c>
      <c r="B22" s="7" t="s">
        <v>45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0">
        <f>SUM(P23:P51)</f>
        <v>668258000</v>
      </c>
      <c r="Q22" s="74"/>
      <c r="R22" s="49"/>
    </row>
    <row r="23" spans="1:18" ht="15" customHeight="1" x14ac:dyDescent="0.25">
      <c r="A23" s="43">
        <v>1</v>
      </c>
      <c r="B23" s="44" t="s">
        <v>127</v>
      </c>
      <c r="C23" s="44" t="s">
        <v>173</v>
      </c>
      <c r="D23" s="44">
        <v>5</v>
      </c>
      <c r="E23" s="44">
        <v>2</v>
      </c>
      <c r="F23" s="44">
        <v>2</v>
      </c>
      <c r="G23" s="44">
        <v>1</v>
      </c>
      <c r="H23" s="44">
        <v>1</v>
      </c>
      <c r="I23" s="44">
        <v>1</v>
      </c>
      <c r="J23" s="44">
        <v>1</v>
      </c>
      <c r="K23" s="44">
        <v>1</v>
      </c>
      <c r="L23" s="44">
        <v>1</v>
      </c>
      <c r="M23" s="44">
        <v>1</v>
      </c>
      <c r="N23" s="44">
        <f t="shared" si="0"/>
        <v>16</v>
      </c>
      <c r="O23" s="45">
        <v>100000</v>
      </c>
      <c r="P23" s="46">
        <f>N23*O23*12</f>
        <v>19200000</v>
      </c>
      <c r="Q23" s="74">
        <f>D23+E23+F23+G23+H23+I23+J23+K23+L23+M23</f>
        <v>16</v>
      </c>
      <c r="R23" s="49"/>
    </row>
    <row r="24" spans="1:18" ht="15" customHeight="1" x14ac:dyDescent="0.25">
      <c r="A24" s="43">
        <v>2</v>
      </c>
      <c r="B24" s="44" t="s">
        <v>128</v>
      </c>
      <c r="C24" s="44" t="s">
        <v>129</v>
      </c>
      <c r="D24" s="44">
        <v>3</v>
      </c>
      <c r="E24" s="44">
        <v>2</v>
      </c>
      <c r="F24" s="44">
        <v>2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f t="shared" si="0"/>
        <v>14</v>
      </c>
      <c r="O24" s="45">
        <v>45000</v>
      </c>
      <c r="P24" s="46">
        <f>N24*O24</f>
        <v>630000</v>
      </c>
      <c r="Q24" s="74">
        <f t="shared" ref="Q24:Q54" si="2">D24+E24+F24+G24+H24+I24+J24+K24+L24+M24</f>
        <v>14</v>
      </c>
      <c r="R24" s="49"/>
    </row>
    <row r="25" spans="1:18" ht="15" customHeight="1" x14ac:dyDescent="0.25">
      <c r="A25" s="43">
        <v>3</v>
      </c>
      <c r="B25" s="44" t="s">
        <v>130</v>
      </c>
      <c r="C25" s="44" t="s">
        <v>131</v>
      </c>
      <c r="D25" s="44">
        <v>2</v>
      </c>
      <c r="E25" s="44">
        <v>2</v>
      </c>
      <c r="F25" s="44">
        <v>2</v>
      </c>
      <c r="G25" s="44">
        <v>1</v>
      </c>
      <c r="H25" s="44">
        <v>1</v>
      </c>
      <c r="I25" s="44">
        <v>0</v>
      </c>
      <c r="J25" s="44">
        <v>1</v>
      </c>
      <c r="K25" s="44">
        <v>1</v>
      </c>
      <c r="L25" s="44">
        <v>0</v>
      </c>
      <c r="M25" s="44">
        <v>0</v>
      </c>
      <c r="N25" s="44">
        <f t="shared" si="0"/>
        <v>10</v>
      </c>
      <c r="O25" s="45">
        <v>45000</v>
      </c>
      <c r="P25" s="46">
        <f>N25*O25*12</f>
        <v>5400000</v>
      </c>
      <c r="Q25" s="74">
        <f t="shared" si="2"/>
        <v>10</v>
      </c>
      <c r="R25" s="49"/>
    </row>
    <row r="26" spans="1:18" ht="15" customHeight="1" x14ac:dyDescent="0.25">
      <c r="A26" s="43">
        <v>4</v>
      </c>
      <c r="B26" s="44" t="s">
        <v>89</v>
      </c>
      <c r="C26" s="44" t="s">
        <v>132</v>
      </c>
      <c r="D26" s="44">
        <v>2</v>
      </c>
      <c r="E26" s="44">
        <v>2</v>
      </c>
      <c r="F26" s="44">
        <v>2</v>
      </c>
      <c r="G26" s="44">
        <v>1</v>
      </c>
      <c r="H26" s="44">
        <v>0</v>
      </c>
      <c r="I26" s="44">
        <v>1</v>
      </c>
      <c r="J26" s="44">
        <v>1</v>
      </c>
      <c r="K26" s="44">
        <v>1</v>
      </c>
      <c r="L26" s="44"/>
      <c r="M26" s="44"/>
      <c r="N26" s="44">
        <f t="shared" si="0"/>
        <v>10</v>
      </c>
      <c r="O26" s="45">
        <v>150000</v>
      </c>
      <c r="P26" s="46">
        <f>N26*O26*12</f>
        <v>18000000</v>
      </c>
      <c r="Q26" s="74">
        <f t="shared" si="2"/>
        <v>10</v>
      </c>
      <c r="R26" s="49"/>
    </row>
    <row r="27" spans="1:18" ht="15" customHeight="1" x14ac:dyDescent="0.25">
      <c r="A27" s="43">
        <v>5</v>
      </c>
      <c r="B27" s="44" t="s">
        <v>133</v>
      </c>
      <c r="C27" s="44" t="s">
        <v>134</v>
      </c>
      <c r="D27" s="44">
        <v>3</v>
      </c>
      <c r="E27" s="44">
        <v>2</v>
      </c>
      <c r="F27" s="44">
        <v>2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f t="shared" si="0"/>
        <v>14</v>
      </c>
      <c r="O27" s="45">
        <v>5000</v>
      </c>
      <c r="P27" s="46">
        <f t="shared" ref="P27:P51" si="3">N27*O27*12</f>
        <v>840000</v>
      </c>
      <c r="Q27" s="74">
        <f t="shared" si="2"/>
        <v>14</v>
      </c>
      <c r="R27" s="49"/>
    </row>
    <row r="28" spans="1:18" ht="15" customHeight="1" x14ac:dyDescent="0.25">
      <c r="A28" s="43">
        <v>6</v>
      </c>
      <c r="B28" s="44" t="s">
        <v>69</v>
      </c>
      <c r="C28" s="44" t="s">
        <v>129</v>
      </c>
      <c r="D28" s="44">
        <v>20</v>
      </c>
      <c r="E28" s="44">
        <v>5</v>
      </c>
      <c r="F28" s="44">
        <v>4</v>
      </c>
      <c r="G28" s="44">
        <v>3</v>
      </c>
      <c r="H28" s="44">
        <v>3</v>
      </c>
      <c r="I28" s="44">
        <v>3</v>
      </c>
      <c r="J28" s="44">
        <v>3</v>
      </c>
      <c r="K28" s="44">
        <v>3</v>
      </c>
      <c r="L28" s="44">
        <v>3</v>
      </c>
      <c r="M28" s="44">
        <v>3</v>
      </c>
      <c r="N28" s="44">
        <f t="shared" si="0"/>
        <v>50</v>
      </c>
      <c r="O28" s="45">
        <v>160000</v>
      </c>
      <c r="P28" s="46">
        <f t="shared" si="3"/>
        <v>96000000</v>
      </c>
      <c r="Q28" s="74">
        <f t="shared" si="2"/>
        <v>50</v>
      </c>
      <c r="R28" s="49"/>
    </row>
    <row r="29" spans="1:18" ht="15" customHeight="1" x14ac:dyDescent="0.25">
      <c r="A29" s="43">
        <v>7</v>
      </c>
      <c r="B29" s="44" t="s">
        <v>136</v>
      </c>
      <c r="C29" s="44" t="s">
        <v>129</v>
      </c>
      <c r="D29" s="44">
        <v>4</v>
      </c>
      <c r="E29" s="44">
        <v>4</v>
      </c>
      <c r="F29" s="44">
        <v>5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f t="shared" si="0"/>
        <v>20</v>
      </c>
      <c r="O29" s="45">
        <v>125000</v>
      </c>
      <c r="P29" s="46">
        <f t="shared" si="3"/>
        <v>30000000</v>
      </c>
      <c r="Q29" s="74">
        <f t="shared" si="2"/>
        <v>20</v>
      </c>
      <c r="R29" s="49"/>
    </row>
    <row r="30" spans="1:18" ht="15" customHeight="1" x14ac:dyDescent="0.25">
      <c r="A30" s="43">
        <v>8</v>
      </c>
      <c r="B30" s="44" t="s">
        <v>137</v>
      </c>
      <c r="C30" s="44" t="s">
        <v>135</v>
      </c>
      <c r="D30" s="44">
        <v>25</v>
      </c>
      <c r="E30" s="44">
        <v>20</v>
      </c>
      <c r="F30" s="44">
        <v>10</v>
      </c>
      <c r="G30" s="44">
        <v>5</v>
      </c>
      <c r="H30" s="44">
        <v>5</v>
      </c>
      <c r="I30" s="44">
        <v>10</v>
      </c>
      <c r="J30" s="44">
        <v>10</v>
      </c>
      <c r="K30" s="44">
        <v>5</v>
      </c>
      <c r="L30" s="44">
        <v>5</v>
      </c>
      <c r="M30" s="44">
        <v>5</v>
      </c>
      <c r="N30" s="44">
        <f t="shared" si="0"/>
        <v>100</v>
      </c>
      <c r="O30" s="45">
        <v>8500</v>
      </c>
      <c r="P30" s="46">
        <f>N30*O30*12</f>
        <v>10200000</v>
      </c>
      <c r="Q30" s="74">
        <f t="shared" si="2"/>
        <v>100</v>
      </c>
      <c r="R30" s="49"/>
    </row>
    <row r="31" spans="1:18" ht="15" customHeight="1" x14ac:dyDescent="0.25">
      <c r="A31" s="43">
        <v>9</v>
      </c>
      <c r="B31" s="44" t="s">
        <v>138</v>
      </c>
      <c r="C31" s="44" t="s">
        <v>129</v>
      </c>
      <c r="D31" s="44">
        <v>5</v>
      </c>
      <c r="E31" s="44">
        <v>4</v>
      </c>
      <c r="F31" s="44">
        <v>4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f t="shared" si="0"/>
        <v>20</v>
      </c>
      <c r="O31" s="45">
        <v>25000</v>
      </c>
      <c r="P31" s="46">
        <f t="shared" si="3"/>
        <v>6000000</v>
      </c>
      <c r="Q31" s="74">
        <f t="shared" si="2"/>
        <v>20</v>
      </c>
      <c r="R31" s="49"/>
    </row>
    <row r="32" spans="1:18" ht="15" customHeight="1" x14ac:dyDescent="0.25">
      <c r="A32" s="43">
        <v>10</v>
      </c>
      <c r="B32" s="44" t="s">
        <v>139</v>
      </c>
      <c r="C32" s="44" t="s">
        <v>166</v>
      </c>
      <c r="D32" s="44">
        <v>5</v>
      </c>
      <c r="E32" s="44">
        <v>10</v>
      </c>
      <c r="F32" s="44">
        <v>10</v>
      </c>
      <c r="G32" s="44">
        <v>6</v>
      </c>
      <c r="H32" s="44">
        <v>5</v>
      </c>
      <c r="I32" s="44">
        <v>2</v>
      </c>
      <c r="J32" s="44">
        <v>6</v>
      </c>
      <c r="K32" s="44">
        <v>6</v>
      </c>
      <c r="L32" s="44">
        <v>4</v>
      </c>
      <c r="M32" s="44">
        <v>4</v>
      </c>
      <c r="N32" s="44">
        <f t="shared" si="0"/>
        <v>58</v>
      </c>
      <c r="O32" s="45">
        <v>125000</v>
      </c>
      <c r="P32" s="46">
        <f>N32*O32</f>
        <v>7250000</v>
      </c>
      <c r="Q32" s="74">
        <f t="shared" si="2"/>
        <v>58</v>
      </c>
      <c r="R32" s="49"/>
    </row>
    <row r="33" spans="1:18" ht="15" customHeight="1" x14ac:dyDescent="0.25">
      <c r="A33" s="43">
        <v>11</v>
      </c>
      <c r="B33" s="44" t="s">
        <v>40</v>
      </c>
      <c r="C33" s="44" t="s">
        <v>140</v>
      </c>
      <c r="D33" s="44">
        <v>5</v>
      </c>
      <c r="E33" s="44">
        <v>10</v>
      </c>
      <c r="F33" s="44">
        <v>10</v>
      </c>
      <c r="G33" s="44">
        <v>3</v>
      </c>
      <c r="H33" s="44">
        <v>3</v>
      </c>
      <c r="I33" s="44">
        <v>1</v>
      </c>
      <c r="J33" s="44">
        <v>2</v>
      </c>
      <c r="K33" s="44">
        <v>2</v>
      </c>
      <c r="L33" s="44">
        <v>1</v>
      </c>
      <c r="M33" s="44">
        <v>1</v>
      </c>
      <c r="N33" s="44">
        <f t="shared" si="0"/>
        <v>38</v>
      </c>
      <c r="O33" s="45">
        <v>45000</v>
      </c>
      <c r="P33" s="46">
        <f>N33*O33</f>
        <v>1710000</v>
      </c>
      <c r="Q33" s="74">
        <f t="shared" si="2"/>
        <v>38</v>
      </c>
      <c r="R33" s="49"/>
    </row>
    <row r="34" spans="1:18" ht="15" customHeight="1" x14ac:dyDescent="0.25">
      <c r="A34" s="43">
        <v>12</v>
      </c>
      <c r="B34" s="44" t="s">
        <v>141</v>
      </c>
      <c r="C34" s="44" t="s">
        <v>124</v>
      </c>
      <c r="D34" s="44">
        <v>5</v>
      </c>
      <c r="E34" s="44">
        <v>5</v>
      </c>
      <c r="F34" s="44">
        <v>5</v>
      </c>
      <c r="G34" s="44">
        <v>1</v>
      </c>
      <c r="H34" s="44">
        <v>1</v>
      </c>
      <c r="I34" s="44">
        <v>1</v>
      </c>
      <c r="J34" s="44">
        <v>1</v>
      </c>
      <c r="K34" s="44">
        <v>1</v>
      </c>
      <c r="L34" s="44">
        <v>1</v>
      </c>
      <c r="M34" s="44">
        <v>1</v>
      </c>
      <c r="N34" s="44">
        <f t="shared" si="0"/>
        <v>22</v>
      </c>
      <c r="O34" s="45">
        <v>15000</v>
      </c>
      <c r="P34" s="46">
        <f>N34*O34*12</f>
        <v>3960000</v>
      </c>
      <c r="Q34" s="74">
        <f t="shared" si="2"/>
        <v>22</v>
      </c>
      <c r="R34" s="49"/>
    </row>
    <row r="35" spans="1:18" ht="15" customHeight="1" x14ac:dyDescent="0.25">
      <c r="A35" s="43">
        <v>13</v>
      </c>
      <c r="B35" s="44" t="s">
        <v>142</v>
      </c>
      <c r="C35" s="44" t="s">
        <v>124</v>
      </c>
      <c r="D35" s="44">
        <v>3</v>
      </c>
      <c r="E35" s="44">
        <v>3</v>
      </c>
      <c r="F35" s="44">
        <v>3</v>
      </c>
      <c r="G35" s="44">
        <v>2</v>
      </c>
      <c r="H35" s="44">
        <v>2</v>
      </c>
      <c r="I35" s="44">
        <v>2</v>
      </c>
      <c r="J35" s="44">
        <v>2</v>
      </c>
      <c r="K35" s="44">
        <v>2</v>
      </c>
      <c r="L35" s="44">
        <v>2</v>
      </c>
      <c r="M35" s="44">
        <v>2</v>
      </c>
      <c r="N35" s="44">
        <f t="shared" si="0"/>
        <v>23</v>
      </c>
      <c r="O35" s="45">
        <v>45000</v>
      </c>
      <c r="P35" s="46">
        <f t="shared" si="3"/>
        <v>12420000</v>
      </c>
      <c r="Q35" s="74">
        <f t="shared" si="2"/>
        <v>23</v>
      </c>
      <c r="R35" s="49"/>
    </row>
    <row r="36" spans="1:18" ht="15" customHeight="1" x14ac:dyDescent="0.25">
      <c r="A36" s="43">
        <v>14</v>
      </c>
      <c r="B36" s="44" t="s">
        <v>46</v>
      </c>
      <c r="C36" s="44" t="s">
        <v>129</v>
      </c>
      <c r="D36" s="44">
        <v>30</v>
      </c>
      <c r="E36" s="44">
        <v>5</v>
      </c>
      <c r="F36" s="44">
        <v>20</v>
      </c>
      <c r="G36" s="44">
        <v>2</v>
      </c>
      <c r="H36" s="44">
        <v>1</v>
      </c>
      <c r="I36" s="44">
        <v>1</v>
      </c>
      <c r="J36" s="44">
        <v>2</v>
      </c>
      <c r="K36" s="44">
        <v>2</v>
      </c>
      <c r="L36" s="44">
        <v>1</v>
      </c>
      <c r="M36" s="44">
        <v>1</v>
      </c>
      <c r="N36" s="44">
        <f t="shared" si="0"/>
        <v>65</v>
      </c>
      <c r="O36" s="45">
        <v>55000</v>
      </c>
      <c r="P36" s="46">
        <f t="shared" si="3"/>
        <v>42900000</v>
      </c>
      <c r="Q36" s="74">
        <f t="shared" si="2"/>
        <v>65</v>
      </c>
      <c r="R36" s="49"/>
    </row>
    <row r="37" spans="1:18" ht="15" customHeight="1" x14ac:dyDescent="0.25">
      <c r="A37" s="43">
        <v>15</v>
      </c>
      <c r="B37" s="44" t="s">
        <v>143</v>
      </c>
      <c r="C37" s="44" t="s">
        <v>129</v>
      </c>
      <c r="D37" s="44">
        <v>20</v>
      </c>
      <c r="E37" s="44">
        <v>2</v>
      </c>
      <c r="F37" s="44">
        <v>20</v>
      </c>
      <c r="G37" s="44">
        <v>1</v>
      </c>
      <c r="H37" s="44">
        <v>1</v>
      </c>
      <c r="I37" s="44">
        <v>3</v>
      </c>
      <c r="J37" s="44">
        <v>1</v>
      </c>
      <c r="K37" s="44">
        <v>2</v>
      </c>
      <c r="L37" s="44">
        <v>0</v>
      </c>
      <c r="M37" s="44">
        <v>0</v>
      </c>
      <c r="N37" s="44">
        <f t="shared" si="0"/>
        <v>50</v>
      </c>
      <c r="O37" s="45">
        <v>25000</v>
      </c>
      <c r="P37" s="46">
        <f t="shared" si="3"/>
        <v>15000000</v>
      </c>
      <c r="Q37" s="74">
        <f t="shared" si="2"/>
        <v>50</v>
      </c>
      <c r="R37" s="49"/>
    </row>
    <row r="38" spans="1:18" ht="15" customHeight="1" x14ac:dyDescent="0.25">
      <c r="A38" s="43">
        <v>16</v>
      </c>
      <c r="B38" s="44" t="s">
        <v>144</v>
      </c>
      <c r="C38" s="44" t="s">
        <v>145</v>
      </c>
      <c r="D38" s="44">
        <v>30</v>
      </c>
      <c r="E38" s="44"/>
      <c r="F38" s="44"/>
      <c r="G38" s="44"/>
      <c r="H38" s="44"/>
      <c r="I38" s="44"/>
      <c r="J38" s="44"/>
      <c r="K38" s="44"/>
      <c r="L38" s="44"/>
      <c r="M38" s="44"/>
      <c r="N38" s="44">
        <f t="shared" si="0"/>
        <v>30</v>
      </c>
      <c r="O38" s="45">
        <v>40000</v>
      </c>
      <c r="P38" s="46">
        <f t="shared" si="3"/>
        <v>14400000</v>
      </c>
      <c r="Q38" s="74">
        <f t="shared" si="2"/>
        <v>30</v>
      </c>
      <c r="R38" s="49"/>
    </row>
    <row r="39" spans="1:18" ht="15" customHeight="1" x14ac:dyDescent="0.25">
      <c r="A39" s="43">
        <v>17</v>
      </c>
      <c r="B39" s="44" t="s">
        <v>146</v>
      </c>
      <c r="C39" s="44" t="s">
        <v>129</v>
      </c>
      <c r="D39" s="44">
        <v>20</v>
      </c>
      <c r="E39" s="44">
        <v>2</v>
      </c>
      <c r="F39" s="44">
        <v>10</v>
      </c>
      <c r="G39" s="44">
        <v>1</v>
      </c>
      <c r="H39" s="44">
        <v>1</v>
      </c>
      <c r="I39" s="44">
        <v>2</v>
      </c>
      <c r="J39" s="44">
        <v>1</v>
      </c>
      <c r="K39" s="44">
        <v>1</v>
      </c>
      <c r="L39" s="44">
        <v>1</v>
      </c>
      <c r="M39" s="44">
        <v>1</v>
      </c>
      <c r="N39" s="44">
        <f t="shared" si="0"/>
        <v>40</v>
      </c>
      <c r="O39" s="45">
        <v>45000</v>
      </c>
      <c r="P39" s="46">
        <f t="shared" si="3"/>
        <v>21600000</v>
      </c>
      <c r="Q39" s="74">
        <f t="shared" si="2"/>
        <v>40</v>
      </c>
      <c r="R39" s="49"/>
    </row>
    <row r="40" spans="1:18" ht="15" customHeight="1" x14ac:dyDescent="0.25">
      <c r="A40" s="43">
        <v>18</v>
      </c>
      <c r="B40" s="44" t="s">
        <v>147</v>
      </c>
      <c r="C40" s="44" t="s">
        <v>129</v>
      </c>
      <c r="D40" s="44">
        <v>10</v>
      </c>
      <c r="E40" s="44">
        <v>0</v>
      </c>
      <c r="F40" s="44">
        <v>5</v>
      </c>
      <c r="G40" s="44">
        <v>0</v>
      </c>
      <c r="H40" s="44">
        <v>0</v>
      </c>
      <c r="I40" s="44">
        <v>5</v>
      </c>
      <c r="J40" s="44">
        <v>0</v>
      </c>
      <c r="K40" s="44">
        <v>0</v>
      </c>
      <c r="L40" s="44">
        <v>0</v>
      </c>
      <c r="M40" s="44">
        <v>0</v>
      </c>
      <c r="N40" s="44">
        <f t="shared" si="0"/>
        <v>20</v>
      </c>
      <c r="O40" s="45">
        <v>55000</v>
      </c>
      <c r="P40" s="46">
        <f t="shared" si="3"/>
        <v>13200000</v>
      </c>
      <c r="Q40" s="74">
        <f t="shared" si="2"/>
        <v>20</v>
      </c>
      <c r="R40" s="49"/>
    </row>
    <row r="41" spans="1:18" ht="15" customHeight="1" x14ac:dyDescent="0.25">
      <c r="A41" s="43">
        <v>19</v>
      </c>
      <c r="B41" s="44" t="s">
        <v>148</v>
      </c>
      <c r="C41" s="44" t="s">
        <v>129</v>
      </c>
      <c r="D41" s="44">
        <v>20</v>
      </c>
      <c r="E41" s="44">
        <v>0</v>
      </c>
      <c r="F41" s="44">
        <v>5</v>
      </c>
      <c r="G41" s="44">
        <v>0</v>
      </c>
      <c r="H41" s="44">
        <v>0</v>
      </c>
      <c r="I41" s="44">
        <v>5</v>
      </c>
      <c r="J41" s="44"/>
      <c r="K41" s="44"/>
      <c r="L41" s="44"/>
      <c r="M41" s="44"/>
      <c r="N41" s="44">
        <f t="shared" si="0"/>
        <v>30</v>
      </c>
      <c r="O41" s="45">
        <v>45000</v>
      </c>
      <c r="P41" s="46">
        <f t="shared" si="3"/>
        <v>16200000</v>
      </c>
      <c r="Q41" s="74">
        <f t="shared" si="2"/>
        <v>30</v>
      </c>
      <c r="R41" s="49"/>
    </row>
    <row r="42" spans="1:18" ht="15" customHeight="1" x14ac:dyDescent="0.25">
      <c r="A42" s="43">
        <v>20</v>
      </c>
      <c r="B42" s="44" t="s">
        <v>149</v>
      </c>
      <c r="C42" s="44" t="s">
        <v>129</v>
      </c>
      <c r="D42" s="44">
        <v>15</v>
      </c>
      <c r="E42" s="44"/>
      <c r="F42" s="44">
        <v>5</v>
      </c>
      <c r="G42" s="44"/>
      <c r="H42" s="44"/>
      <c r="I42" s="44">
        <v>3</v>
      </c>
      <c r="J42" s="44"/>
      <c r="K42" s="44"/>
      <c r="L42" s="44"/>
      <c r="M42" s="44"/>
      <c r="N42" s="44">
        <f t="shared" si="0"/>
        <v>23</v>
      </c>
      <c r="O42" s="45">
        <v>250000</v>
      </c>
      <c r="P42" s="46">
        <f t="shared" si="3"/>
        <v>69000000</v>
      </c>
      <c r="Q42" s="74">
        <f t="shared" si="2"/>
        <v>23</v>
      </c>
      <c r="R42" s="49"/>
    </row>
    <row r="43" spans="1:18" ht="15" customHeight="1" x14ac:dyDescent="0.25">
      <c r="A43" s="43">
        <v>21</v>
      </c>
      <c r="B43" s="44" t="s">
        <v>150</v>
      </c>
      <c r="C43" s="44" t="s">
        <v>129</v>
      </c>
      <c r="D43" s="44">
        <v>5</v>
      </c>
      <c r="E43" s="44"/>
      <c r="F43" s="44">
        <v>3</v>
      </c>
      <c r="G43" s="44"/>
      <c r="H43" s="44"/>
      <c r="I43" s="44">
        <v>2</v>
      </c>
      <c r="J43" s="44"/>
      <c r="K43" s="44"/>
      <c r="L43" s="44"/>
      <c r="M43" s="44"/>
      <c r="N43" s="44">
        <f t="shared" si="0"/>
        <v>10</v>
      </c>
      <c r="O43" s="45">
        <v>550000</v>
      </c>
      <c r="P43" s="46">
        <f t="shared" si="3"/>
        <v>66000000</v>
      </c>
      <c r="Q43" s="74">
        <f t="shared" si="2"/>
        <v>10</v>
      </c>
      <c r="R43" s="49"/>
    </row>
    <row r="44" spans="1:18" ht="15" customHeight="1" x14ac:dyDescent="0.25">
      <c r="A44" s="43">
        <v>22</v>
      </c>
      <c r="B44" s="44" t="s">
        <v>151</v>
      </c>
      <c r="C44" s="44" t="s">
        <v>129</v>
      </c>
      <c r="D44" s="44">
        <v>15</v>
      </c>
      <c r="E44" s="44"/>
      <c r="F44" s="44">
        <v>5</v>
      </c>
      <c r="G44" s="44"/>
      <c r="H44" s="44"/>
      <c r="I44" s="44">
        <v>5</v>
      </c>
      <c r="J44" s="44"/>
      <c r="K44" s="44"/>
      <c r="L44" s="44"/>
      <c r="M44" s="44"/>
      <c r="N44" s="44">
        <f t="shared" si="0"/>
        <v>25</v>
      </c>
      <c r="O44" s="45">
        <v>320000</v>
      </c>
      <c r="P44" s="46">
        <f t="shared" si="3"/>
        <v>96000000</v>
      </c>
      <c r="Q44" s="74">
        <f t="shared" si="2"/>
        <v>25</v>
      </c>
      <c r="R44" s="49"/>
    </row>
    <row r="45" spans="1:18" ht="15" customHeight="1" x14ac:dyDescent="0.25">
      <c r="A45" s="43">
        <v>23</v>
      </c>
      <c r="B45" s="44" t="s">
        <v>152</v>
      </c>
      <c r="C45" s="44" t="s">
        <v>135</v>
      </c>
      <c r="D45" s="44">
        <v>5</v>
      </c>
      <c r="E45" s="44"/>
      <c r="F45" s="44">
        <v>1</v>
      </c>
      <c r="G45" s="44"/>
      <c r="H45" s="44"/>
      <c r="I45" s="44">
        <v>1</v>
      </c>
      <c r="J45" s="44"/>
      <c r="K45" s="44"/>
      <c r="L45" s="44"/>
      <c r="M45" s="44"/>
      <c r="N45" s="44">
        <f t="shared" si="0"/>
        <v>7</v>
      </c>
      <c r="O45" s="45">
        <v>165000</v>
      </c>
      <c r="P45" s="46">
        <f t="shared" si="3"/>
        <v>13860000</v>
      </c>
      <c r="Q45" s="74">
        <f t="shared" si="2"/>
        <v>7</v>
      </c>
      <c r="R45" s="49"/>
    </row>
    <row r="46" spans="1:18" ht="15" customHeight="1" x14ac:dyDescent="0.25">
      <c r="A46" s="43">
        <v>24</v>
      </c>
      <c r="B46" s="44" t="s">
        <v>153</v>
      </c>
      <c r="C46" s="44" t="s">
        <v>135</v>
      </c>
      <c r="D46" s="44">
        <v>4</v>
      </c>
      <c r="E46" s="44"/>
      <c r="F46" s="44"/>
      <c r="G46" s="44"/>
      <c r="H46" s="44"/>
      <c r="I46" s="44">
        <v>1</v>
      </c>
      <c r="J46" s="44"/>
      <c r="K46" s="44"/>
      <c r="L46" s="44"/>
      <c r="M46" s="44"/>
      <c r="N46" s="44">
        <f t="shared" si="0"/>
        <v>5</v>
      </c>
      <c r="O46" s="45">
        <v>165000</v>
      </c>
      <c r="P46" s="46">
        <f t="shared" si="3"/>
        <v>9900000</v>
      </c>
      <c r="Q46" s="74">
        <f t="shared" si="2"/>
        <v>5</v>
      </c>
      <c r="R46" s="49"/>
    </row>
    <row r="47" spans="1:18" ht="15" customHeight="1" x14ac:dyDescent="0.25">
      <c r="A47" s="43">
        <v>25</v>
      </c>
      <c r="B47" s="44" t="s">
        <v>154</v>
      </c>
      <c r="C47" s="44" t="s">
        <v>155</v>
      </c>
      <c r="D47" s="44">
        <v>13</v>
      </c>
      <c r="E47" s="44"/>
      <c r="F47" s="44"/>
      <c r="G47" s="44"/>
      <c r="H47" s="44"/>
      <c r="I47" s="44">
        <v>2</v>
      </c>
      <c r="J47" s="44"/>
      <c r="K47" s="44"/>
      <c r="L47" s="44"/>
      <c r="M47" s="44"/>
      <c r="N47" s="44">
        <f t="shared" si="0"/>
        <v>15</v>
      </c>
      <c r="O47" s="45">
        <v>25000</v>
      </c>
      <c r="P47" s="46">
        <f t="shared" si="3"/>
        <v>4500000</v>
      </c>
      <c r="Q47" s="74">
        <f t="shared" si="2"/>
        <v>15</v>
      </c>
      <c r="R47" s="49"/>
    </row>
    <row r="48" spans="1:18" ht="15" customHeight="1" x14ac:dyDescent="0.25">
      <c r="A48" s="43">
        <v>26</v>
      </c>
      <c r="B48" s="44" t="s">
        <v>156</v>
      </c>
      <c r="C48" s="44" t="s">
        <v>157</v>
      </c>
      <c r="D48" s="44">
        <v>2.5</v>
      </c>
      <c r="E48" s="44"/>
      <c r="F48" s="44"/>
      <c r="G48" s="44"/>
      <c r="H48" s="44"/>
      <c r="I48" s="44">
        <v>0.5</v>
      </c>
      <c r="J48" s="44"/>
      <c r="K48" s="44"/>
      <c r="L48" s="44"/>
      <c r="M48" s="44"/>
      <c r="N48" s="44">
        <f t="shared" si="0"/>
        <v>3</v>
      </c>
      <c r="O48" s="45">
        <v>540000</v>
      </c>
      <c r="P48" s="46">
        <f t="shared" si="3"/>
        <v>19440000</v>
      </c>
      <c r="Q48" s="74">
        <f t="shared" si="2"/>
        <v>3</v>
      </c>
      <c r="R48" s="49"/>
    </row>
    <row r="49" spans="1:18" ht="15" customHeight="1" x14ac:dyDescent="0.25">
      <c r="A49" s="43">
        <v>27</v>
      </c>
      <c r="B49" s="44" t="s">
        <v>158</v>
      </c>
      <c r="C49" s="44" t="s">
        <v>120</v>
      </c>
      <c r="D49" s="44">
        <v>2.5</v>
      </c>
      <c r="E49" s="44"/>
      <c r="F49" s="44"/>
      <c r="G49" s="44"/>
      <c r="H49" s="44"/>
      <c r="I49" s="44">
        <v>0.5</v>
      </c>
      <c r="J49" s="44"/>
      <c r="K49" s="44"/>
      <c r="L49" s="44"/>
      <c r="M49" s="44"/>
      <c r="N49" s="44">
        <f t="shared" si="0"/>
        <v>3</v>
      </c>
      <c r="O49" s="45">
        <v>456000</v>
      </c>
      <c r="P49" s="46">
        <f t="shared" si="3"/>
        <v>16416000</v>
      </c>
      <c r="Q49" s="74">
        <f t="shared" si="2"/>
        <v>3</v>
      </c>
      <c r="R49" s="49"/>
    </row>
    <row r="50" spans="1:18" ht="15" customHeight="1" x14ac:dyDescent="0.25">
      <c r="A50" s="43">
        <v>28</v>
      </c>
      <c r="B50" s="44" t="s">
        <v>159</v>
      </c>
      <c r="C50" s="44" t="s">
        <v>120</v>
      </c>
      <c r="D50" s="44">
        <v>3</v>
      </c>
      <c r="E50" s="44"/>
      <c r="F50" s="44"/>
      <c r="G50" s="44"/>
      <c r="H50" s="44"/>
      <c r="I50" s="44">
        <v>1</v>
      </c>
      <c r="J50" s="44"/>
      <c r="K50" s="44"/>
      <c r="L50" s="44"/>
      <c r="M50" s="44"/>
      <c r="N50" s="44">
        <f t="shared" si="0"/>
        <v>4</v>
      </c>
      <c r="O50" s="45">
        <v>504000</v>
      </c>
      <c r="P50" s="46">
        <f t="shared" si="3"/>
        <v>24192000</v>
      </c>
      <c r="Q50" s="74">
        <f t="shared" si="2"/>
        <v>4</v>
      </c>
      <c r="R50" s="49"/>
    </row>
    <row r="51" spans="1:18" ht="15" customHeight="1" x14ac:dyDescent="0.25">
      <c r="A51" s="43">
        <v>40</v>
      </c>
      <c r="B51" s="44" t="s">
        <v>160</v>
      </c>
      <c r="C51" s="44" t="s">
        <v>161</v>
      </c>
      <c r="D51" s="44">
        <v>15</v>
      </c>
      <c r="E51" s="44"/>
      <c r="F51" s="44"/>
      <c r="G51" s="44"/>
      <c r="H51" s="44"/>
      <c r="I51" s="44">
        <v>3</v>
      </c>
      <c r="J51" s="44"/>
      <c r="K51" s="44"/>
      <c r="L51" s="44"/>
      <c r="M51" s="44"/>
      <c r="N51" s="44">
        <f t="shared" si="0"/>
        <v>18</v>
      </c>
      <c r="O51" s="45">
        <v>65000</v>
      </c>
      <c r="P51" s="46">
        <f t="shared" si="3"/>
        <v>14040000</v>
      </c>
      <c r="Q51" s="74">
        <f t="shared" si="2"/>
        <v>18</v>
      </c>
      <c r="R51" s="49"/>
    </row>
    <row r="52" spans="1:18" x14ac:dyDescent="0.25">
      <c r="A52" s="44">
        <v>41</v>
      </c>
      <c r="B52" s="44" t="s">
        <v>174</v>
      </c>
      <c r="C52" s="44" t="s">
        <v>175</v>
      </c>
      <c r="D52" s="44">
        <v>3</v>
      </c>
      <c r="E52" s="44">
        <v>6</v>
      </c>
      <c r="F52" s="44">
        <v>8</v>
      </c>
      <c r="G52" s="44">
        <v>5</v>
      </c>
      <c r="H52" s="44">
        <v>5</v>
      </c>
      <c r="I52" s="44">
        <v>1</v>
      </c>
      <c r="J52" s="44">
        <v>1</v>
      </c>
      <c r="K52" s="44">
        <v>1</v>
      </c>
      <c r="L52" s="44">
        <v>1</v>
      </c>
      <c r="M52" s="44">
        <v>1</v>
      </c>
      <c r="N52" s="44"/>
      <c r="O52" s="44"/>
      <c r="P52" s="44"/>
      <c r="Q52" s="74">
        <f t="shared" si="2"/>
        <v>32</v>
      </c>
      <c r="R52" s="49"/>
    </row>
    <row r="53" spans="1:18" x14ac:dyDescent="0.25">
      <c r="A53" s="43">
        <v>42</v>
      </c>
      <c r="B53" s="44" t="s">
        <v>228</v>
      </c>
      <c r="C53" s="44" t="s">
        <v>229</v>
      </c>
      <c r="D53" s="44">
        <v>3</v>
      </c>
      <c r="E53" s="44">
        <v>4</v>
      </c>
      <c r="F53" s="44">
        <v>3</v>
      </c>
      <c r="G53" s="44">
        <v>1</v>
      </c>
      <c r="H53" s="44">
        <v>1</v>
      </c>
      <c r="I53" s="44">
        <v>2</v>
      </c>
      <c r="J53" s="44">
        <v>1</v>
      </c>
      <c r="K53" s="44">
        <v>1</v>
      </c>
      <c r="L53" s="44">
        <v>1</v>
      </c>
      <c r="M53" s="44">
        <v>1</v>
      </c>
      <c r="N53" s="44"/>
      <c r="O53" s="44"/>
      <c r="P53" s="44"/>
      <c r="Q53" s="74">
        <f t="shared" si="2"/>
        <v>18</v>
      </c>
      <c r="R53" s="49"/>
    </row>
    <row r="54" spans="1:18" x14ac:dyDescent="0.25">
      <c r="A54" s="44">
        <v>43</v>
      </c>
      <c r="B54" s="44" t="s">
        <v>230</v>
      </c>
      <c r="C54" s="44" t="s">
        <v>231</v>
      </c>
      <c r="D54" s="44">
        <v>2</v>
      </c>
      <c r="E54" s="44">
        <v>3</v>
      </c>
      <c r="F54" s="44">
        <v>2</v>
      </c>
      <c r="G54" s="44">
        <v>0</v>
      </c>
      <c r="H54" s="44">
        <v>0</v>
      </c>
      <c r="I54" s="44">
        <v>1</v>
      </c>
      <c r="J54" s="44">
        <v>0</v>
      </c>
      <c r="K54" s="44">
        <v>0</v>
      </c>
      <c r="L54" s="44">
        <v>0</v>
      </c>
      <c r="M54" s="44">
        <v>0</v>
      </c>
      <c r="N54" s="44"/>
      <c r="O54" s="44"/>
      <c r="P54" s="44"/>
      <c r="Q54" s="74">
        <f t="shared" si="2"/>
        <v>8</v>
      </c>
      <c r="R54" s="49"/>
    </row>
  </sheetData>
  <mergeCells count="10">
    <mergeCell ref="A2:R2"/>
    <mergeCell ref="R6:R7"/>
    <mergeCell ref="C3:O3"/>
    <mergeCell ref="A6:A7"/>
    <mergeCell ref="B6:C6"/>
    <mergeCell ref="D6:H6"/>
    <mergeCell ref="I6:M6"/>
    <mergeCell ref="N6:P6"/>
    <mergeCell ref="A4:R4"/>
    <mergeCell ref="Q6:Q7"/>
  </mergeCells>
  <printOptions horizontalCentered="1"/>
  <pageMargins left="0.23622047244094499" right="0.15748031496063" top="0.48622047200000001" bottom="0.52559055099999996" header="0.196850393700787" footer="0.196850393700787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A4" sqref="A4:Q4"/>
    </sheetView>
  </sheetViews>
  <sheetFormatPr defaultRowHeight="15.75" x14ac:dyDescent="0.25"/>
  <cols>
    <col min="1" max="1" width="5" style="10" customWidth="1"/>
    <col min="2" max="2" width="21" style="10" bestFit="1" customWidth="1"/>
    <col min="3" max="3" width="5.5703125" style="10" bestFit="1" customWidth="1"/>
    <col min="4" max="4" width="6.7109375" style="10" bestFit="1" customWidth="1"/>
    <col min="5" max="5" width="17.5703125" style="10" bestFit="1" customWidth="1"/>
    <col min="6" max="6" width="8.140625" style="10" bestFit="1" customWidth="1"/>
    <col min="7" max="8" width="9.28515625" style="10" bestFit="1" customWidth="1"/>
    <col min="9" max="11" width="8.140625" style="10" bestFit="1" customWidth="1"/>
    <col min="12" max="13" width="10.28515625" style="10" bestFit="1" customWidth="1"/>
    <col min="14" max="14" width="9.28515625" style="10" bestFit="1" customWidth="1"/>
    <col min="15" max="15" width="10.28515625" style="10" bestFit="1" customWidth="1"/>
    <col min="16" max="16" width="9.140625" style="10" customWidth="1"/>
    <col min="17" max="17" width="7.5703125" style="10" customWidth="1"/>
    <col min="18" max="18" width="7.140625" style="10" customWidth="1"/>
    <col min="19" max="19" width="11.85546875" style="10" customWidth="1"/>
    <col min="20" max="16384" width="9.140625" style="10"/>
  </cols>
  <sheetData>
    <row r="1" spans="1:19" x14ac:dyDescent="0.25">
      <c r="G1" s="56"/>
      <c r="H1" s="56"/>
      <c r="Q1" s="13" t="s">
        <v>234</v>
      </c>
    </row>
    <row r="2" spans="1:19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9" x14ac:dyDescent="0.25">
      <c r="A3" s="96" t="s">
        <v>176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9" x14ac:dyDescent="0.25">
      <c r="A4" s="91" t="s">
        <v>239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9" x14ac:dyDescent="0.25">
      <c r="G5" s="56"/>
      <c r="H5" s="56"/>
    </row>
    <row r="6" spans="1:19" s="53" customFormat="1" ht="12.75" customHeight="1" x14ac:dyDescent="0.25">
      <c r="A6" s="94" t="s">
        <v>1</v>
      </c>
      <c r="B6" s="94" t="s">
        <v>2</v>
      </c>
      <c r="C6" s="94"/>
      <c r="D6" s="94"/>
      <c r="E6" s="94"/>
      <c r="F6" s="99" t="s">
        <v>60</v>
      </c>
      <c r="G6" s="100"/>
      <c r="H6" s="100"/>
      <c r="I6" s="100"/>
      <c r="J6" s="101"/>
      <c r="K6" s="102" t="s">
        <v>61</v>
      </c>
      <c r="L6" s="103"/>
      <c r="M6" s="103"/>
      <c r="N6" s="103"/>
      <c r="O6" s="104"/>
      <c r="P6" s="97" t="s">
        <v>235</v>
      </c>
      <c r="Q6" s="94" t="s">
        <v>9</v>
      </c>
      <c r="R6" s="97" t="s">
        <v>22</v>
      </c>
    </row>
    <row r="7" spans="1:19" s="53" customFormat="1" ht="51" x14ac:dyDescent="0.25">
      <c r="A7" s="94"/>
      <c r="B7" s="75" t="s">
        <v>7</v>
      </c>
      <c r="C7" s="75"/>
      <c r="D7" s="75"/>
      <c r="E7" s="75" t="s">
        <v>8</v>
      </c>
      <c r="F7" s="75" t="s">
        <v>21</v>
      </c>
      <c r="G7" s="67" t="s">
        <v>3</v>
      </c>
      <c r="H7" s="67" t="s">
        <v>4</v>
      </c>
      <c r="I7" s="75" t="s">
        <v>5</v>
      </c>
      <c r="J7" s="75" t="s">
        <v>6</v>
      </c>
      <c r="K7" s="75" t="s">
        <v>21</v>
      </c>
      <c r="L7" s="67" t="s">
        <v>3</v>
      </c>
      <c r="M7" s="67" t="s">
        <v>4</v>
      </c>
      <c r="N7" s="75" t="s">
        <v>5</v>
      </c>
      <c r="O7" s="75" t="s">
        <v>6</v>
      </c>
      <c r="P7" s="98"/>
      <c r="Q7" s="94"/>
      <c r="R7" s="98"/>
    </row>
    <row r="8" spans="1:19" s="54" customFormat="1" ht="38.25" x14ac:dyDescent="0.25">
      <c r="A8" s="30">
        <v>1</v>
      </c>
      <c r="B8" s="30">
        <v>2</v>
      </c>
      <c r="C8" s="30"/>
      <c r="D8" s="30"/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  <c r="L8" s="30">
        <v>10</v>
      </c>
      <c r="M8" s="30">
        <v>11</v>
      </c>
      <c r="N8" s="30">
        <v>12</v>
      </c>
      <c r="O8" s="30">
        <v>13</v>
      </c>
      <c r="P8" s="30">
        <v>14</v>
      </c>
      <c r="Q8" s="31" t="s">
        <v>236</v>
      </c>
      <c r="R8" s="30">
        <v>18</v>
      </c>
    </row>
    <row r="9" spans="1:19" s="13" customFormat="1" x14ac:dyDescent="0.25">
      <c r="A9" s="57" t="s">
        <v>14</v>
      </c>
      <c r="B9" s="58" t="s">
        <v>15</v>
      </c>
      <c r="C9" s="58"/>
      <c r="D9" s="58"/>
      <c r="E9" s="58"/>
      <c r="F9" s="59"/>
      <c r="G9" s="60"/>
      <c r="H9" s="60"/>
      <c r="I9" s="59"/>
      <c r="J9" s="59"/>
      <c r="K9" s="59"/>
      <c r="L9" s="60"/>
      <c r="M9" s="60"/>
      <c r="N9" s="59"/>
      <c r="O9" s="59"/>
      <c r="P9" s="59"/>
      <c r="Q9" s="59"/>
      <c r="R9" s="15"/>
      <c r="S9" s="61"/>
    </row>
    <row r="10" spans="1:19" x14ac:dyDescent="0.25">
      <c r="A10" s="62">
        <v>1</v>
      </c>
      <c r="B10" s="63" t="s">
        <v>18</v>
      </c>
      <c r="C10" s="63"/>
      <c r="D10" s="63" t="s">
        <v>177</v>
      </c>
      <c r="E10" s="63" t="s">
        <v>62</v>
      </c>
      <c r="F10" s="64">
        <v>1</v>
      </c>
      <c r="G10" s="64">
        <v>1</v>
      </c>
      <c r="H10" s="66">
        <v>1</v>
      </c>
      <c r="I10" s="64">
        <v>1</v>
      </c>
      <c r="J10" s="64"/>
      <c r="K10" s="64">
        <v>1</v>
      </c>
      <c r="L10" s="65">
        <v>0.5</v>
      </c>
      <c r="M10" s="65">
        <v>0.5</v>
      </c>
      <c r="N10" s="64"/>
      <c r="O10" s="64">
        <v>1</v>
      </c>
      <c r="P10" s="64">
        <v>1</v>
      </c>
      <c r="Q10" s="64">
        <f>SUM(F10:P10)</f>
        <v>8</v>
      </c>
      <c r="R10" s="20"/>
    </row>
    <row r="11" spans="1:19" x14ac:dyDescent="0.25">
      <c r="A11" s="62">
        <v>2</v>
      </c>
      <c r="B11" s="63" t="s">
        <v>178</v>
      </c>
      <c r="C11" s="63"/>
      <c r="D11" s="63" t="s">
        <v>179</v>
      </c>
      <c r="E11" s="63" t="s">
        <v>63</v>
      </c>
      <c r="F11" s="64">
        <v>7</v>
      </c>
      <c r="G11" s="66"/>
      <c r="H11" s="66"/>
      <c r="I11" s="64"/>
      <c r="J11" s="64"/>
      <c r="K11" s="64">
        <v>3</v>
      </c>
      <c r="L11" s="66"/>
      <c r="M11" s="66"/>
      <c r="N11" s="64"/>
      <c r="O11" s="64"/>
      <c r="P11" s="64">
        <v>1</v>
      </c>
      <c r="Q11" s="64">
        <f>SUM(F11:P11)</f>
        <v>11</v>
      </c>
      <c r="R11" s="20"/>
    </row>
    <row r="12" spans="1:19" x14ac:dyDescent="0.25">
      <c r="A12" s="62">
        <v>3</v>
      </c>
      <c r="B12" s="63" t="s">
        <v>121</v>
      </c>
      <c r="C12" s="63"/>
      <c r="D12" s="63"/>
      <c r="E12" s="63" t="s">
        <v>84</v>
      </c>
      <c r="F12" s="64">
        <v>3</v>
      </c>
      <c r="G12" s="66"/>
      <c r="H12" s="66"/>
      <c r="I12" s="64"/>
      <c r="J12" s="64"/>
      <c r="K12" s="64">
        <v>2</v>
      </c>
      <c r="L12" s="66"/>
      <c r="M12" s="66"/>
      <c r="N12" s="64"/>
      <c r="O12" s="64"/>
      <c r="P12" s="64"/>
      <c r="Q12" s="64">
        <f>SUM(F12:P12)</f>
        <v>5</v>
      </c>
      <c r="R12" s="20"/>
    </row>
    <row r="13" spans="1:19" s="13" customFormat="1" x14ac:dyDescent="0.25">
      <c r="A13" s="57" t="s">
        <v>16</v>
      </c>
      <c r="B13" s="58" t="s">
        <v>17</v>
      </c>
      <c r="C13" s="58"/>
      <c r="D13" s="58"/>
      <c r="E13" s="58"/>
      <c r="F13" s="59"/>
      <c r="G13" s="60"/>
      <c r="H13" s="60"/>
      <c r="I13" s="59"/>
      <c r="J13" s="59"/>
      <c r="K13" s="59"/>
      <c r="L13" s="60"/>
      <c r="M13" s="60"/>
      <c r="N13" s="59"/>
      <c r="O13" s="59"/>
      <c r="P13" s="59"/>
      <c r="Q13" s="59"/>
      <c r="R13" s="15"/>
      <c r="S13" s="61"/>
    </row>
    <row r="14" spans="1:19" x14ac:dyDescent="0.25">
      <c r="A14" s="62">
        <v>1</v>
      </c>
      <c r="B14" s="63" t="s">
        <v>94</v>
      </c>
      <c r="C14" s="63">
        <v>6551</v>
      </c>
      <c r="D14" s="63" t="s">
        <v>180</v>
      </c>
      <c r="E14" s="63" t="s">
        <v>181</v>
      </c>
      <c r="F14" s="64">
        <v>5</v>
      </c>
      <c r="G14" s="66">
        <v>3</v>
      </c>
      <c r="H14" s="66">
        <v>2</v>
      </c>
      <c r="I14" s="64"/>
      <c r="J14" s="64"/>
      <c r="K14" s="64"/>
      <c r="L14" s="64"/>
      <c r="M14" s="64">
        <v>1</v>
      </c>
      <c r="N14" s="64"/>
      <c r="O14" s="64"/>
      <c r="P14" s="64">
        <v>1</v>
      </c>
      <c r="Q14" s="64">
        <f t="shared" ref="Q14:Q35" si="0">SUM(F14:P14)</f>
        <v>12</v>
      </c>
      <c r="R14" s="20"/>
    </row>
    <row r="15" spans="1:19" x14ac:dyDescent="0.25">
      <c r="A15" s="62">
        <v>2</v>
      </c>
      <c r="B15" s="63" t="s">
        <v>11</v>
      </c>
      <c r="C15" s="63">
        <v>6551</v>
      </c>
      <c r="D15" s="63"/>
      <c r="E15" s="63" t="s">
        <v>185</v>
      </c>
      <c r="F15" s="64">
        <v>7</v>
      </c>
      <c r="G15" s="66">
        <v>5</v>
      </c>
      <c r="H15" s="66">
        <v>10</v>
      </c>
      <c r="I15" s="64">
        <v>5</v>
      </c>
      <c r="J15" s="64">
        <v>3</v>
      </c>
      <c r="K15" s="64">
        <v>1</v>
      </c>
      <c r="L15" s="64">
        <v>1</v>
      </c>
      <c r="M15" s="64">
        <v>2</v>
      </c>
      <c r="N15" s="64">
        <v>2</v>
      </c>
      <c r="O15" s="64">
        <v>1</v>
      </c>
      <c r="P15" s="64">
        <v>1</v>
      </c>
      <c r="Q15" s="64">
        <f t="shared" si="0"/>
        <v>38</v>
      </c>
      <c r="R15" s="20"/>
    </row>
    <row r="16" spans="1:19" x14ac:dyDescent="0.25">
      <c r="A16" s="62">
        <v>3</v>
      </c>
      <c r="B16" s="63" t="s">
        <v>66</v>
      </c>
      <c r="C16" s="63">
        <v>6551</v>
      </c>
      <c r="D16" s="63" t="s">
        <v>186</v>
      </c>
      <c r="E16" s="63" t="s">
        <v>68</v>
      </c>
      <c r="F16" s="64">
        <v>3</v>
      </c>
      <c r="G16" s="66">
        <v>2</v>
      </c>
      <c r="H16" s="66">
        <v>3</v>
      </c>
      <c r="I16" s="64">
        <v>2</v>
      </c>
      <c r="J16" s="64">
        <v>1</v>
      </c>
      <c r="K16" s="64"/>
      <c r="L16" s="64"/>
      <c r="M16" s="64">
        <v>1</v>
      </c>
      <c r="N16" s="64">
        <v>1</v>
      </c>
      <c r="O16" s="64"/>
      <c r="P16" s="64">
        <v>1</v>
      </c>
      <c r="Q16" s="64">
        <f t="shared" si="0"/>
        <v>14</v>
      </c>
      <c r="R16" s="20"/>
    </row>
    <row r="17" spans="1:18" x14ac:dyDescent="0.25">
      <c r="A17" s="62">
        <v>4</v>
      </c>
      <c r="B17" s="63" t="s">
        <v>67</v>
      </c>
      <c r="C17" s="63">
        <v>6551</v>
      </c>
      <c r="D17" s="63" t="s">
        <v>187</v>
      </c>
      <c r="E17" s="63" t="s">
        <v>71</v>
      </c>
      <c r="F17" s="64">
        <v>50</v>
      </c>
      <c r="G17" s="66">
        <v>30</v>
      </c>
      <c r="H17" s="66">
        <v>30</v>
      </c>
      <c r="I17" s="64">
        <v>10</v>
      </c>
      <c r="J17" s="64">
        <v>10</v>
      </c>
      <c r="K17" s="64"/>
      <c r="L17" s="64">
        <v>10</v>
      </c>
      <c r="M17" s="64">
        <v>10</v>
      </c>
      <c r="N17" s="64">
        <v>5</v>
      </c>
      <c r="O17" s="64">
        <v>5</v>
      </c>
      <c r="P17" s="64">
        <v>2</v>
      </c>
      <c r="Q17" s="64">
        <f t="shared" si="0"/>
        <v>162</v>
      </c>
      <c r="R17" s="20"/>
    </row>
    <row r="18" spans="1:18" x14ac:dyDescent="0.25">
      <c r="A18" s="62">
        <v>5</v>
      </c>
      <c r="B18" s="63" t="s">
        <v>69</v>
      </c>
      <c r="C18" s="63">
        <v>6551</v>
      </c>
      <c r="D18" s="63" t="s">
        <v>187</v>
      </c>
      <c r="E18" s="63" t="s">
        <v>71</v>
      </c>
      <c r="F18" s="64">
        <v>35</v>
      </c>
      <c r="G18" s="66"/>
      <c r="H18" s="66">
        <v>20</v>
      </c>
      <c r="I18" s="64">
        <v>5</v>
      </c>
      <c r="J18" s="64">
        <v>5</v>
      </c>
      <c r="K18" s="64"/>
      <c r="L18" s="64"/>
      <c r="M18" s="64">
        <v>5</v>
      </c>
      <c r="N18" s="64">
        <v>3</v>
      </c>
      <c r="O18" s="64">
        <v>3</v>
      </c>
      <c r="P18" s="64">
        <v>1</v>
      </c>
      <c r="Q18" s="64">
        <f t="shared" si="0"/>
        <v>77</v>
      </c>
      <c r="R18" s="20"/>
    </row>
    <row r="19" spans="1:18" x14ac:dyDescent="0.25">
      <c r="A19" s="62">
        <v>6</v>
      </c>
      <c r="B19" s="63" t="s">
        <v>70</v>
      </c>
      <c r="C19" s="63">
        <v>6551</v>
      </c>
      <c r="D19" s="63" t="s">
        <v>187</v>
      </c>
      <c r="E19" s="63" t="s">
        <v>71</v>
      </c>
      <c r="F19" s="64">
        <v>6</v>
      </c>
      <c r="G19" s="66">
        <v>2</v>
      </c>
      <c r="H19" s="66">
        <v>5</v>
      </c>
      <c r="I19" s="64"/>
      <c r="J19" s="64">
        <v>1</v>
      </c>
      <c r="K19" s="64"/>
      <c r="L19" s="64">
        <v>1</v>
      </c>
      <c r="M19" s="64">
        <v>1</v>
      </c>
      <c r="N19" s="64"/>
      <c r="O19" s="64">
        <v>1</v>
      </c>
      <c r="P19" s="64">
        <v>1</v>
      </c>
      <c r="Q19" s="64">
        <f t="shared" si="0"/>
        <v>18</v>
      </c>
      <c r="R19" s="20"/>
    </row>
    <row r="20" spans="1:18" x14ac:dyDescent="0.25">
      <c r="A20" s="62">
        <v>7</v>
      </c>
      <c r="B20" s="63" t="s">
        <v>194</v>
      </c>
      <c r="C20" s="63">
        <v>6551</v>
      </c>
      <c r="D20" s="63" t="s">
        <v>195</v>
      </c>
      <c r="E20" s="63" t="s">
        <v>64</v>
      </c>
      <c r="F20" s="64">
        <v>15</v>
      </c>
      <c r="G20" s="66">
        <v>10</v>
      </c>
      <c r="H20" s="66">
        <v>20</v>
      </c>
      <c r="I20" s="64">
        <v>5</v>
      </c>
      <c r="J20" s="64">
        <v>2</v>
      </c>
      <c r="K20" s="64"/>
      <c r="L20" s="64">
        <v>3</v>
      </c>
      <c r="M20" s="64">
        <v>5</v>
      </c>
      <c r="N20" s="64">
        <v>2</v>
      </c>
      <c r="O20" s="64">
        <v>2</v>
      </c>
      <c r="P20" s="64">
        <v>2</v>
      </c>
      <c r="Q20" s="64">
        <f t="shared" si="0"/>
        <v>66</v>
      </c>
      <c r="R20" s="20"/>
    </row>
    <row r="21" spans="1:18" x14ac:dyDescent="0.25">
      <c r="A21" s="62">
        <v>8</v>
      </c>
      <c r="B21" s="63" t="s">
        <v>73</v>
      </c>
      <c r="C21" s="63">
        <v>6551</v>
      </c>
      <c r="D21" s="63" t="s">
        <v>187</v>
      </c>
      <c r="E21" s="63" t="s">
        <v>71</v>
      </c>
      <c r="F21" s="64">
        <v>10</v>
      </c>
      <c r="G21" s="66">
        <v>5</v>
      </c>
      <c r="H21" s="66">
        <v>5</v>
      </c>
      <c r="I21" s="64">
        <v>3</v>
      </c>
      <c r="J21" s="64">
        <v>3</v>
      </c>
      <c r="K21" s="64"/>
      <c r="L21" s="64">
        <v>1</v>
      </c>
      <c r="M21" s="64">
        <v>1</v>
      </c>
      <c r="N21" s="64">
        <v>1</v>
      </c>
      <c r="O21" s="64">
        <v>1</v>
      </c>
      <c r="P21" s="64">
        <v>3</v>
      </c>
      <c r="Q21" s="64">
        <f t="shared" si="0"/>
        <v>33</v>
      </c>
      <c r="R21" s="20"/>
    </row>
    <row r="22" spans="1:18" x14ac:dyDescent="0.25">
      <c r="A22" s="62">
        <v>9</v>
      </c>
      <c r="B22" s="63" t="s">
        <v>39</v>
      </c>
      <c r="C22" s="63">
        <v>6551</v>
      </c>
      <c r="D22" s="63" t="s">
        <v>195</v>
      </c>
      <c r="E22" s="63" t="s">
        <v>72</v>
      </c>
      <c r="F22" s="64">
        <v>2</v>
      </c>
      <c r="G22" s="66">
        <v>1</v>
      </c>
      <c r="H22" s="66">
        <v>2</v>
      </c>
      <c r="I22" s="64">
        <v>1</v>
      </c>
      <c r="J22" s="64">
        <v>1</v>
      </c>
      <c r="K22" s="64"/>
      <c r="L22" s="64"/>
      <c r="M22" s="64">
        <v>1</v>
      </c>
      <c r="N22" s="64">
        <v>1</v>
      </c>
      <c r="O22" s="64">
        <v>1</v>
      </c>
      <c r="P22" s="64">
        <v>1</v>
      </c>
      <c r="Q22" s="64">
        <f t="shared" si="0"/>
        <v>11</v>
      </c>
      <c r="R22" s="20"/>
    </row>
    <row r="23" spans="1:18" x14ac:dyDescent="0.25">
      <c r="A23" s="62">
        <v>10</v>
      </c>
      <c r="B23" s="63" t="s">
        <v>196</v>
      </c>
      <c r="C23" s="63">
        <v>6551</v>
      </c>
      <c r="D23" s="63" t="s">
        <v>197</v>
      </c>
      <c r="E23" s="63" t="s">
        <v>65</v>
      </c>
      <c r="F23" s="64">
        <v>1</v>
      </c>
      <c r="G23" s="66">
        <v>1</v>
      </c>
      <c r="H23" s="66">
        <v>1</v>
      </c>
      <c r="I23" s="64"/>
      <c r="J23" s="64"/>
      <c r="K23" s="64"/>
      <c r="L23" s="64"/>
      <c r="M23" s="64"/>
      <c r="N23" s="64"/>
      <c r="O23" s="64"/>
      <c r="P23" s="64"/>
      <c r="Q23" s="64">
        <f t="shared" si="0"/>
        <v>3</v>
      </c>
      <c r="R23" s="20"/>
    </row>
    <row r="24" spans="1:18" x14ac:dyDescent="0.25">
      <c r="A24" s="62">
        <v>11</v>
      </c>
      <c r="B24" s="63" t="s">
        <v>74</v>
      </c>
      <c r="C24" s="63">
        <v>6551</v>
      </c>
      <c r="D24" s="63" t="s">
        <v>195</v>
      </c>
      <c r="E24" s="63" t="s">
        <v>72</v>
      </c>
      <c r="F24" s="64">
        <v>1</v>
      </c>
      <c r="G24" s="66">
        <v>1</v>
      </c>
      <c r="H24" s="66">
        <v>1</v>
      </c>
      <c r="I24" s="64"/>
      <c r="J24" s="64"/>
      <c r="K24" s="64"/>
      <c r="L24" s="64"/>
      <c r="M24" s="64">
        <v>1</v>
      </c>
      <c r="N24" s="64"/>
      <c r="O24" s="64"/>
      <c r="P24" s="64"/>
      <c r="Q24" s="64">
        <f t="shared" si="0"/>
        <v>4</v>
      </c>
      <c r="R24" s="20"/>
    </row>
    <row r="25" spans="1:18" x14ac:dyDescent="0.25">
      <c r="A25" s="62">
        <v>12</v>
      </c>
      <c r="B25" s="63" t="s">
        <v>75</v>
      </c>
      <c r="C25" s="63">
        <v>6551</v>
      </c>
      <c r="D25" s="63" t="s">
        <v>197</v>
      </c>
      <c r="E25" s="63" t="s">
        <v>65</v>
      </c>
      <c r="F25" s="64">
        <v>2</v>
      </c>
      <c r="G25" s="66"/>
      <c r="H25" s="66">
        <v>2</v>
      </c>
      <c r="I25" s="64"/>
      <c r="J25" s="64"/>
      <c r="K25" s="64"/>
      <c r="L25" s="64"/>
      <c r="M25" s="64"/>
      <c r="N25" s="64"/>
      <c r="O25" s="64"/>
      <c r="P25" s="64"/>
      <c r="Q25" s="64">
        <f t="shared" si="0"/>
        <v>4</v>
      </c>
      <c r="R25" s="20"/>
    </row>
    <row r="26" spans="1:18" x14ac:dyDescent="0.25">
      <c r="A26" s="62">
        <v>13</v>
      </c>
      <c r="B26" s="63" t="s">
        <v>76</v>
      </c>
      <c r="C26" s="63">
        <v>6551</v>
      </c>
      <c r="D26" s="63" t="s">
        <v>197</v>
      </c>
      <c r="E26" s="63" t="s">
        <v>65</v>
      </c>
      <c r="F26" s="64">
        <v>20</v>
      </c>
      <c r="G26" s="66">
        <v>10</v>
      </c>
      <c r="H26" s="66">
        <v>15</v>
      </c>
      <c r="I26" s="64">
        <v>4</v>
      </c>
      <c r="J26" s="64">
        <v>4</v>
      </c>
      <c r="K26" s="64"/>
      <c r="L26" s="64">
        <v>2</v>
      </c>
      <c r="M26" s="64">
        <v>5</v>
      </c>
      <c r="N26" s="64">
        <v>4</v>
      </c>
      <c r="O26" s="64">
        <v>4</v>
      </c>
      <c r="P26" s="64">
        <v>3</v>
      </c>
      <c r="Q26" s="64">
        <f t="shared" si="0"/>
        <v>71</v>
      </c>
      <c r="R26" s="20"/>
    </row>
    <row r="27" spans="1:18" x14ac:dyDescent="0.25">
      <c r="A27" s="62">
        <v>14</v>
      </c>
      <c r="B27" s="63" t="s">
        <v>77</v>
      </c>
      <c r="C27" s="63">
        <v>6551</v>
      </c>
      <c r="D27" s="63" t="s">
        <v>197</v>
      </c>
      <c r="E27" s="63" t="s">
        <v>65</v>
      </c>
      <c r="F27" s="64">
        <v>1</v>
      </c>
      <c r="G27" s="66"/>
      <c r="H27" s="66">
        <v>2</v>
      </c>
      <c r="I27" s="64"/>
      <c r="J27" s="64"/>
      <c r="K27" s="64"/>
      <c r="L27" s="64"/>
      <c r="M27" s="64">
        <v>2</v>
      </c>
      <c r="N27" s="64"/>
      <c r="O27" s="64"/>
      <c r="P27" s="64"/>
      <c r="Q27" s="64">
        <f t="shared" si="0"/>
        <v>5</v>
      </c>
      <c r="R27" s="20"/>
    </row>
    <row r="28" spans="1:18" x14ac:dyDescent="0.25">
      <c r="A28" s="62">
        <v>15</v>
      </c>
      <c r="B28" s="63" t="s">
        <v>34</v>
      </c>
      <c r="C28" s="63">
        <v>6551</v>
      </c>
      <c r="D28" s="63" t="s">
        <v>187</v>
      </c>
      <c r="E28" s="63" t="s">
        <v>71</v>
      </c>
      <c r="F28" s="64">
        <v>6</v>
      </c>
      <c r="G28" s="66">
        <v>3</v>
      </c>
      <c r="H28" s="66">
        <v>2</v>
      </c>
      <c r="I28" s="64">
        <v>2</v>
      </c>
      <c r="J28" s="64">
        <v>2</v>
      </c>
      <c r="K28" s="64"/>
      <c r="L28" s="64">
        <v>1</v>
      </c>
      <c r="M28" s="64">
        <v>2</v>
      </c>
      <c r="N28" s="64">
        <v>1</v>
      </c>
      <c r="O28" s="64">
        <v>2</v>
      </c>
      <c r="P28" s="64">
        <v>2</v>
      </c>
      <c r="Q28" s="64">
        <f t="shared" si="0"/>
        <v>23</v>
      </c>
      <c r="R28" s="20"/>
    </row>
    <row r="29" spans="1:18" x14ac:dyDescent="0.25">
      <c r="A29" s="62">
        <v>16</v>
      </c>
      <c r="B29" s="63" t="s">
        <v>78</v>
      </c>
      <c r="C29" s="63">
        <v>6551</v>
      </c>
      <c r="D29" s="63" t="s">
        <v>202</v>
      </c>
      <c r="E29" s="63" t="s">
        <v>64</v>
      </c>
      <c r="F29" s="64">
        <v>6</v>
      </c>
      <c r="G29" s="66">
        <v>5</v>
      </c>
      <c r="H29" s="66">
        <v>5</v>
      </c>
      <c r="I29" s="64">
        <v>2</v>
      </c>
      <c r="J29" s="64">
        <v>2</v>
      </c>
      <c r="K29" s="64"/>
      <c r="L29" s="64">
        <v>1</v>
      </c>
      <c r="M29" s="64">
        <v>1</v>
      </c>
      <c r="N29" s="64">
        <v>1</v>
      </c>
      <c r="O29" s="64">
        <v>1</v>
      </c>
      <c r="P29" s="64">
        <v>1</v>
      </c>
      <c r="Q29" s="64">
        <f t="shared" si="0"/>
        <v>25</v>
      </c>
      <c r="R29" s="20"/>
    </row>
    <row r="30" spans="1:18" x14ac:dyDescent="0.25">
      <c r="A30" s="62">
        <v>17</v>
      </c>
      <c r="B30" s="63" t="s">
        <v>209</v>
      </c>
      <c r="C30" s="63">
        <v>6551</v>
      </c>
      <c r="D30" s="63" t="s">
        <v>187</v>
      </c>
      <c r="E30" s="63" t="s">
        <v>71</v>
      </c>
      <c r="F30" s="64">
        <v>3</v>
      </c>
      <c r="G30" s="66">
        <v>1</v>
      </c>
      <c r="H30" s="66">
        <v>1</v>
      </c>
      <c r="I30" s="64">
        <v>1</v>
      </c>
      <c r="J30" s="64">
        <v>1</v>
      </c>
      <c r="K30" s="64"/>
      <c r="L30" s="64"/>
      <c r="M30" s="64"/>
      <c r="N30" s="64"/>
      <c r="O30" s="64"/>
      <c r="P30" s="64"/>
      <c r="Q30" s="64">
        <f t="shared" si="0"/>
        <v>7</v>
      </c>
      <c r="R30" s="20"/>
    </row>
    <row r="31" spans="1:18" x14ac:dyDescent="0.25">
      <c r="A31" s="62">
        <v>18</v>
      </c>
      <c r="B31" s="63" t="s">
        <v>171</v>
      </c>
      <c r="C31" s="63">
        <v>6551</v>
      </c>
      <c r="D31" s="63" t="s">
        <v>201</v>
      </c>
      <c r="E31" s="63" t="s">
        <v>210</v>
      </c>
      <c r="F31" s="64">
        <v>3</v>
      </c>
      <c r="G31" s="66">
        <v>2</v>
      </c>
      <c r="H31" s="66">
        <v>10</v>
      </c>
      <c r="I31" s="64">
        <v>2</v>
      </c>
      <c r="J31" s="64">
        <v>2</v>
      </c>
      <c r="K31" s="64"/>
      <c r="L31" s="64"/>
      <c r="M31" s="64">
        <v>2</v>
      </c>
      <c r="N31" s="64"/>
      <c r="O31" s="64"/>
      <c r="P31" s="64">
        <v>1</v>
      </c>
      <c r="Q31" s="64">
        <f t="shared" si="0"/>
        <v>22</v>
      </c>
      <c r="R31" s="20"/>
    </row>
    <row r="32" spans="1:18" x14ac:dyDescent="0.25">
      <c r="A32" s="62">
        <v>19</v>
      </c>
      <c r="B32" s="63" t="s">
        <v>228</v>
      </c>
      <c r="C32" s="63">
        <v>6551</v>
      </c>
      <c r="D32" s="63"/>
      <c r="E32" s="63" t="s">
        <v>106</v>
      </c>
      <c r="F32" s="64">
        <v>5</v>
      </c>
      <c r="G32" s="66">
        <v>5</v>
      </c>
      <c r="H32" s="66">
        <v>5</v>
      </c>
      <c r="I32" s="64">
        <v>1</v>
      </c>
      <c r="J32" s="64">
        <v>1</v>
      </c>
      <c r="K32" s="64">
        <v>1</v>
      </c>
      <c r="L32" s="64">
        <v>2</v>
      </c>
      <c r="M32" s="64">
        <v>1</v>
      </c>
      <c r="N32" s="64">
        <v>1</v>
      </c>
      <c r="O32" s="64">
        <v>1</v>
      </c>
      <c r="P32" s="64">
        <v>1</v>
      </c>
      <c r="Q32" s="64">
        <f t="shared" si="0"/>
        <v>24</v>
      </c>
      <c r="R32" s="20"/>
    </row>
    <row r="33" spans="1:18" x14ac:dyDescent="0.25">
      <c r="A33" s="62">
        <v>20</v>
      </c>
      <c r="B33" s="63" t="s">
        <v>230</v>
      </c>
      <c r="C33" s="63">
        <v>6551</v>
      </c>
      <c r="D33" s="63"/>
      <c r="E33" s="63" t="s">
        <v>106</v>
      </c>
      <c r="F33" s="64">
        <v>1</v>
      </c>
      <c r="G33" s="66">
        <v>1</v>
      </c>
      <c r="H33" s="66">
        <v>1</v>
      </c>
      <c r="I33" s="64"/>
      <c r="J33" s="64"/>
      <c r="K33" s="64"/>
      <c r="L33" s="64"/>
      <c r="M33" s="64"/>
      <c r="N33" s="64"/>
      <c r="O33" s="64"/>
      <c r="P33" s="64"/>
      <c r="Q33" s="64">
        <f t="shared" si="0"/>
        <v>3</v>
      </c>
      <c r="R33" s="20"/>
    </row>
    <row r="34" spans="1:18" x14ac:dyDescent="0.25">
      <c r="A34" s="62">
        <v>21</v>
      </c>
      <c r="B34" s="63" t="s">
        <v>79</v>
      </c>
      <c r="C34" s="63">
        <v>6551</v>
      </c>
      <c r="D34" s="63" t="s">
        <v>214</v>
      </c>
      <c r="E34" s="63" t="s">
        <v>71</v>
      </c>
      <c r="F34" s="64">
        <v>12</v>
      </c>
      <c r="G34" s="66">
        <v>7</v>
      </c>
      <c r="H34" s="66"/>
      <c r="I34" s="64">
        <v>10</v>
      </c>
      <c r="J34" s="64">
        <v>4</v>
      </c>
      <c r="K34" s="64"/>
      <c r="L34" s="64">
        <v>3</v>
      </c>
      <c r="M34" s="64">
        <v>10</v>
      </c>
      <c r="N34" s="64">
        <v>5</v>
      </c>
      <c r="O34" s="64">
        <v>4</v>
      </c>
      <c r="P34" s="64">
        <v>3</v>
      </c>
      <c r="Q34" s="64">
        <f t="shared" si="0"/>
        <v>58</v>
      </c>
      <c r="R34" s="20"/>
    </row>
    <row r="35" spans="1:18" x14ac:dyDescent="0.25">
      <c r="A35" s="62">
        <v>22</v>
      </c>
      <c r="B35" s="63" t="s">
        <v>80</v>
      </c>
      <c r="C35" s="63">
        <v>6551</v>
      </c>
      <c r="D35" s="63" t="s">
        <v>187</v>
      </c>
      <c r="E35" s="63" t="s">
        <v>68</v>
      </c>
      <c r="F35" s="64">
        <v>30</v>
      </c>
      <c r="G35" s="66">
        <v>20</v>
      </c>
      <c r="H35" s="66">
        <v>35</v>
      </c>
      <c r="I35" s="64"/>
      <c r="J35" s="64">
        <v>20</v>
      </c>
      <c r="K35" s="64"/>
      <c r="L35" s="64"/>
      <c r="M35" s="64">
        <v>15</v>
      </c>
      <c r="N35" s="64"/>
      <c r="O35" s="64">
        <v>20</v>
      </c>
      <c r="P35" s="64">
        <v>2</v>
      </c>
      <c r="Q35" s="64">
        <f t="shared" si="0"/>
        <v>142</v>
      </c>
      <c r="R35" s="20"/>
    </row>
    <row r="36" spans="1:18" s="13" customFormat="1" x14ac:dyDescent="0.25">
      <c r="A36" s="57" t="s">
        <v>44</v>
      </c>
      <c r="B36" s="58" t="s">
        <v>99</v>
      </c>
      <c r="C36" s="58"/>
      <c r="D36" s="58"/>
      <c r="E36" s="58"/>
      <c r="F36" s="59"/>
      <c r="G36" s="60"/>
      <c r="H36" s="60"/>
      <c r="I36" s="59"/>
      <c r="J36" s="59"/>
      <c r="K36" s="59"/>
      <c r="L36" s="59"/>
      <c r="M36" s="59"/>
      <c r="N36" s="59"/>
      <c r="O36" s="59"/>
      <c r="P36" s="59"/>
      <c r="Q36" s="59"/>
      <c r="R36" s="15"/>
    </row>
    <row r="37" spans="1:18" x14ac:dyDescent="0.25">
      <c r="A37" s="62">
        <v>1</v>
      </c>
      <c r="B37" s="63" t="s">
        <v>182</v>
      </c>
      <c r="C37" s="63">
        <v>6599</v>
      </c>
      <c r="D37" s="63" t="s">
        <v>183</v>
      </c>
      <c r="E37" s="63" t="s">
        <v>184</v>
      </c>
      <c r="F37" s="64">
        <v>9</v>
      </c>
      <c r="G37" s="66"/>
      <c r="H37" s="66"/>
      <c r="I37" s="64"/>
      <c r="J37" s="64"/>
      <c r="K37" s="64">
        <v>3</v>
      </c>
      <c r="L37" s="64"/>
      <c r="M37" s="64"/>
      <c r="N37" s="64"/>
      <c r="O37" s="64"/>
      <c r="P37" s="64">
        <v>1</v>
      </c>
      <c r="Q37" s="64">
        <f t="shared" ref="Q37:Q53" si="1">SUM(F37:P37)</f>
        <v>13</v>
      </c>
      <c r="R37" s="20"/>
    </row>
    <row r="38" spans="1:18" x14ac:dyDescent="0.25">
      <c r="A38" s="62">
        <v>2</v>
      </c>
      <c r="B38" s="63" t="s">
        <v>188</v>
      </c>
      <c r="C38" s="63">
        <v>6599</v>
      </c>
      <c r="D38" s="63" t="s">
        <v>187</v>
      </c>
      <c r="E38" s="63" t="s">
        <v>71</v>
      </c>
      <c r="F38" s="64">
        <v>24</v>
      </c>
      <c r="G38" s="66"/>
      <c r="H38" s="66"/>
      <c r="I38" s="64"/>
      <c r="J38" s="64"/>
      <c r="K38" s="64"/>
      <c r="L38" s="64"/>
      <c r="M38" s="64"/>
      <c r="N38" s="64"/>
      <c r="O38" s="64"/>
      <c r="P38" s="64">
        <v>4</v>
      </c>
      <c r="Q38" s="64">
        <f t="shared" si="1"/>
        <v>28</v>
      </c>
      <c r="R38" s="20"/>
    </row>
    <row r="39" spans="1:18" x14ac:dyDescent="0.25">
      <c r="A39" s="62">
        <v>3</v>
      </c>
      <c r="B39" s="63" t="s">
        <v>46</v>
      </c>
      <c r="C39" s="63">
        <v>6599</v>
      </c>
      <c r="D39" s="63" t="s">
        <v>187</v>
      </c>
      <c r="E39" s="63" t="s">
        <v>68</v>
      </c>
      <c r="F39" s="64">
        <v>30</v>
      </c>
      <c r="G39" s="66"/>
      <c r="H39" s="66">
        <v>3</v>
      </c>
      <c r="I39" s="64"/>
      <c r="J39" s="64">
        <v>1</v>
      </c>
      <c r="K39" s="64"/>
      <c r="L39" s="64"/>
      <c r="M39" s="64">
        <v>1</v>
      </c>
      <c r="N39" s="64"/>
      <c r="O39" s="64">
        <v>1</v>
      </c>
      <c r="P39" s="64">
        <v>6</v>
      </c>
      <c r="Q39" s="64">
        <f t="shared" si="1"/>
        <v>42</v>
      </c>
      <c r="R39" s="20"/>
    </row>
    <row r="40" spans="1:18" x14ac:dyDescent="0.25">
      <c r="A40" s="62">
        <v>4</v>
      </c>
      <c r="B40" s="63" t="s">
        <v>189</v>
      </c>
      <c r="C40" s="63">
        <v>6599</v>
      </c>
      <c r="D40" s="63" t="s">
        <v>187</v>
      </c>
      <c r="E40" s="63" t="s">
        <v>71</v>
      </c>
      <c r="F40" s="64">
        <v>4</v>
      </c>
      <c r="G40" s="76"/>
      <c r="H40" s="66"/>
      <c r="I40" s="64"/>
      <c r="J40" s="64"/>
      <c r="K40" s="64"/>
      <c r="L40" s="64">
        <v>1</v>
      </c>
      <c r="M40" s="64"/>
      <c r="N40" s="64"/>
      <c r="O40" s="64"/>
      <c r="P40" s="64">
        <v>1</v>
      </c>
      <c r="Q40" s="64">
        <f t="shared" si="1"/>
        <v>6</v>
      </c>
      <c r="R40" s="20"/>
    </row>
    <row r="41" spans="1:18" x14ac:dyDescent="0.25">
      <c r="A41" s="62">
        <v>5</v>
      </c>
      <c r="B41" s="63" t="s">
        <v>190</v>
      </c>
      <c r="C41" s="63">
        <v>6599</v>
      </c>
      <c r="D41" s="63" t="s">
        <v>191</v>
      </c>
      <c r="E41" s="63" t="s">
        <v>71</v>
      </c>
      <c r="F41" s="64">
        <v>14</v>
      </c>
      <c r="G41" s="76"/>
      <c r="H41" s="66"/>
      <c r="I41" s="64"/>
      <c r="J41" s="64"/>
      <c r="K41" s="64"/>
      <c r="L41" s="64"/>
      <c r="M41" s="64"/>
      <c r="N41" s="64"/>
      <c r="O41" s="64"/>
      <c r="P41" s="64">
        <v>1</v>
      </c>
      <c r="Q41" s="64">
        <f t="shared" si="1"/>
        <v>15</v>
      </c>
      <c r="R41" s="20"/>
    </row>
    <row r="42" spans="1:18" x14ac:dyDescent="0.25">
      <c r="A42" s="62">
        <v>6</v>
      </c>
      <c r="B42" s="63" t="s">
        <v>146</v>
      </c>
      <c r="C42" s="63">
        <v>6599</v>
      </c>
      <c r="D42" s="63" t="s">
        <v>192</v>
      </c>
      <c r="E42" s="63" t="s">
        <v>71</v>
      </c>
      <c r="F42" s="64">
        <v>12</v>
      </c>
      <c r="G42" s="66"/>
      <c r="H42" s="66">
        <v>10</v>
      </c>
      <c r="I42" s="64"/>
      <c r="J42" s="64"/>
      <c r="K42" s="64"/>
      <c r="L42" s="64"/>
      <c r="M42" s="64">
        <v>5</v>
      </c>
      <c r="N42" s="64"/>
      <c r="O42" s="64"/>
      <c r="P42" s="64">
        <v>1</v>
      </c>
      <c r="Q42" s="64">
        <f t="shared" si="1"/>
        <v>28</v>
      </c>
      <c r="R42" s="20"/>
    </row>
    <row r="43" spans="1:18" x14ac:dyDescent="0.25">
      <c r="A43" s="62">
        <v>7</v>
      </c>
      <c r="B43" s="63" t="s">
        <v>193</v>
      </c>
      <c r="C43" s="63">
        <v>6599</v>
      </c>
      <c r="D43" s="63" t="s">
        <v>187</v>
      </c>
      <c r="E43" s="63" t="s">
        <v>71</v>
      </c>
      <c r="F43" s="64">
        <v>18</v>
      </c>
      <c r="G43" s="66"/>
      <c r="H43" s="66"/>
      <c r="I43" s="64"/>
      <c r="J43" s="64"/>
      <c r="K43" s="64"/>
      <c r="L43" s="64"/>
      <c r="M43" s="64"/>
      <c r="N43" s="64"/>
      <c r="O43" s="64"/>
      <c r="P43" s="64">
        <v>1</v>
      </c>
      <c r="Q43" s="64">
        <f t="shared" si="1"/>
        <v>19</v>
      </c>
      <c r="R43" s="20"/>
    </row>
    <row r="44" spans="1:18" x14ac:dyDescent="0.25">
      <c r="A44" s="62">
        <v>8</v>
      </c>
      <c r="B44" s="63" t="s">
        <v>143</v>
      </c>
      <c r="C44" s="63">
        <v>6599</v>
      </c>
      <c r="D44" s="63" t="s">
        <v>187</v>
      </c>
      <c r="E44" s="63" t="s">
        <v>71</v>
      </c>
      <c r="F44" s="64">
        <v>18</v>
      </c>
      <c r="G44" s="66"/>
      <c r="H44" s="66"/>
      <c r="I44" s="64"/>
      <c r="J44" s="64"/>
      <c r="K44" s="64"/>
      <c r="L44" s="64"/>
      <c r="M44" s="64"/>
      <c r="N44" s="64"/>
      <c r="O44" s="64"/>
      <c r="P44" s="64">
        <v>5</v>
      </c>
      <c r="Q44" s="64">
        <f t="shared" si="1"/>
        <v>23</v>
      </c>
      <c r="R44" s="20"/>
    </row>
    <row r="45" spans="1:18" x14ac:dyDescent="0.25">
      <c r="A45" s="62">
        <v>9</v>
      </c>
      <c r="B45" s="63" t="s">
        <v>100</v>
      </c>
      <c r="C45" s="63">
        <v>6599</v>
      </c>
      <c r="D45" s="63" t="s">
        <v>198</v>
      </c>
      <c r="E45" s="63" t="s">
        <v>199</v>
      </c>
      <c r="F45" s="64">
        <v>1</v>
      </c>
      <c r="G45" s="66">
        <v>2</v>
      </c>
      <c r="H45" s="66">
        <v>2</v>
      </c>
      <c r="I45" s="64"/>
      <c r="J45" s="64">
        <v>1</v>
      </c>
      <c r="K45" s="64"/>
      <c r="L45" s="64">
        <v>1</v>
      </c>
      <c r="M45" s="64">
        <v>1</v>
      </c>
      <c r="N45" s="64"/>
      <c r="O45" s="64">
        <v>1</v>
      </c>
      <c r="P45" s="64">
        <v>1</v>
      </c>
      <c r="Q45" s="64">
        <f t="shared" si="1"/>
        <v>10</v>
      </c>
      <c r="R45" s="20"/>
    </row>
    <row r="46" spans="1:18" x14ac:dyDescent="0.25">
      <c r="A46" s="62">
        <v>10</v>
      </c>
      <c r="B46" s="63" t="s">
        <v>200</v>
      </c>
      <c r="C46" s="63">
        <v>6599</v>
      </c>
      <c r="D46" s="63" t="s">
        <v>201</v>
      </c>
      <c r="E46" s="63" t="s">
        <v>106</v>
      </c>
      <c r="F46" s="64">
        <v>3</v>
      </c>
      <c r="G46" s="66">
        <v>2</v>
      </c>
      <c r="H46" s="66">
        <v>2</v>
      </c>
      <c r="I46" s="64">
        <v>1</v>
      </c>
      <c r="J46" s="64">
        <v>1</v>
      </c>
      <c r="K46" s="64"/>
      <c r="L46" s="64"/>
      <c r="M46" s="64">
        <v>1</v>
      </c>
      <c r="N46" s="64">
        <v>1</v>
      </c>
      <c r="O46" s="64">
        <v>1</v>
      </c>
      <c r="P46" s="64"/>
      <c r="Q46" s="64">
        <f t="shared" si="1"/>
        <v>12</v>
      </c>
      <c r="R46" s="20"/>
    </row>
    <row r="47" spans="1:18" x14ac:dyDescent="0.25">
      <c r="A47" s="62">
        <v>11</v>
      </c>
      <c r="B47" s="63" t="s">
        <v>203</v>
      </c>
      <c r="C47" s="63">
        <v>6599</v>
      </c>
      <c r="D47" s="63" t="s">
        <v>187</v>
      </c>
      <c r="E47" s="63" t="s">
        <v>71</v>
      </c>
      <c r="F47" s="64">
        <v>50</v>
      </c>
      <c r="G47" s="66">
        <v>8</v>
      </c>
      <c r="H47" s="66">
        <v>8</v>
      </c>
      <c r="I47" s="64">
        <v>4</v>
      </c>
      <c r="J47" s="64">
        <v>4</v>
      </c>
      <c r="K47" s="64"/>
      <c r="L47" s="64">
        <v>2</v>
      </c>
      <c r="M47" s="64">
        <v>2</v>
      </c>
      <c r="N47" s="64">
        <v>1</v>
      </c>
      <c r="O47" s="64">
        <v>1</v>
      </c>
      <c r="P47" s="64">
        <v>2</v>
      </c>
      <c r="Q47" s="64">
        <f t="shared" si="1"/>
        <v>82</v>
      </c>
      <c r="R47" s="20"/>
    </row>
    <row r="48" spans="1:18" x14ac:dyDescent="0.25">
      <c r="A48" s="62">
        <v>12</v>
      </c>
      <c r="B48" s="63" t="s">
        <v>105</v>
      </c>
      <c r="C48" s="63">
        <v>6599</v>
      </c>
      <c r="D48" s="63" t="s">
        <v>201</v>
      </c>
      <c r="E48" s="63" t="s">
        <v>106</v>
      </c>
      <c r="F48" s="64">
        <v>26</v>
      </c>
      <c r="G48" s="66"/>
      <c r="H48" s="66"/>
      <c r="I48" s="64"/>
      <c r="J48" s="64"/>
      <c r="K48" s="64"/>
      <c r="L48" s="64">
        <v>5</v>
      </c>
      <c r="M48" s="64"/>
      <c r="N48" s="64"/>
      <c r="O48" s="64"/>
      <c r="P48" s="64">
        <v>1</v>
      </c>
      <c r="Q48" s="64">
        <f t="shared" si="1"/>
        <v>32</v>
      </c>
      <c r="R48" s="20"/>
    </row>
    <row r="49" spans="1:18" x14ac:dyDescent="0.25">
      <c r="A49" s="62">
        <v>13</v>
      </c>
      <c r="B49" s="63" t="s">
        <v>204</v>
      </c>
      <c r="C49" s="63">
        <v>6599</v>
      </c>
      <c r="D49" s="63" t="s">
        <v>201</v>
      </c>
      <c r="E49" s="63" t="s">
        <v>106</v>
      </c>
      <c r="F49" s="64">
        <v>3</v>
      </c>
      <c r="G49" s="66">
        <v>2</v>
      </c>
      <c r="H49" s="66">
        <v>10</v>
      </c>
      <c r="I49" s="64"/>
      <c r="J49" s="64">
        <v>1</v>
      </c>
      <c r="K49" s="64"/>
      <c r="L49" s="64">
        <v>2</v>
      </c>
      <c r="M49" s="64">
        <v>3</v>
      </c>
      <c r="N49" s="64"/>
      <c r="O49" s="64">
        <v>1</v>
      </c>
      <c r="P49" s="64">
        <v>1</v>
      </c>
      <c r="Q49" s="64">
        <f t="shared" si="1"/>
        <v>23</v>
      </c>
      <c r="R49" s="20"/>
    </row>
    <row r="50" spans="1:18" x14ac:dyDescent="0.25">
      <c r="A50" s="62">
        <v>14</v>
      </c>
      <c r="B50" s="63" t="s">
        <v>205</v>
      </c>
      <c r="C50" s="63">
        <v>6599</v>
      </c>
      <c r="D50" s="63" t="s">
        <v>179</v>
      </c>
      <c r="E50" s="63" t="s">
        <v>206</v>
      </c>
      <c r="F50" s="64">
        <v>30</v>
      </c>
      <c r="G50" s="76"/>
      <c r="H50" s="66"/>
      <c r="I50" s="64"/>
      <c r="J50" s="64"/>
      <c r="K50" s="64">
        <v>8</v>
      </c>
      <c r="L50" s="64"/>
      <c r="M50" s="64"/>
      <c r="N50" s="64"/>
      <c r="O50" s="64"/>
      <c r="P50" s="64"/>
      <c r="Q50" s="64">
        <f t="shared" si="1"/>
        <v>38</v>
      </c>
      <c r="R50" s="20"/>
    </row>
    <row r="51" spans="1:18" x14ac:dyDescent="0.25">
      <c r="A51" s="62">
        <v>15</v>
      </c>
      <c r="B51" s="63" t="s">
        <v>207</v>
      </c>
      <c r="C51" s="63">
        <v>6599</v>
      </c>
      <c r="D51" s="63" t="s">
        <v>179</v>
      </c>
      <c r="E51" s="63" t="s">
        <v>206</v>
      </c>
      <c r="F51" s="64">
        <v>40</v>
      </c>
      <c r="G51" s="76"/>
      <c r="H51" s="66"/>
      <c r="I51" s="64"/>
      <c r="J51" s="64"/>
      <c r="K51" s="64">
        <v>8</v>
      </c>
      <c r="L51" s="64"/>
      <c r="M51" s="64"/>
      <c r="N51" s="64"/>
      <c r="O51" s="64"/>
      <c r="P51" s="64">
        <v>1</v>
      </c>
      <c r="Q51" s="64">
        <f t="shared" si="1"/>
        <v>49</v>
      </c>
      <c r="R51" s="20"/>
    </row>
    <row r="52" spans="1:18" x14ac:dyDescent="0.25">
      <c r="A52" s="62">
        <v>16</v>
      </c>
      <c r="B52" s="63" t="s">
        <v>208</v>
      </c>
      <c r="C52" s="63">
        <v>6599</v>
      </c>
      <c r="D52" s="63" t="s">
        <v>179</v>
      </c>
      <c r="E52" s="63" t="s">
        <v>206</v>
      </c>
      <c r="F52" s="64">
        <v>25</v>
      </c>
      <c r="G52" s="76"/>
      <c r="H52" s="66"/>
      <c r="I52" s="64"/>
      <c r="J52" s="64"/>
      <c r="K52" s="64">
        <v>5</v>
      </c>
      <c r="L52" s="64"/>
      <c r="M52" s="64"/>
      <c r="N52" s="64"/>
      <c r="O52" s="64"/>
      <c r="P52" s="64">
        <v>1</v>
      </c>
      <c r="Q52" s="64">
        <f t="shared" si="1"/>
        <v>31</v>
      </c>
      <c r="R52" s="20"/>
    </row>
    <row r="53" spans="1:18" x14ac:dyDescent="0.25">
      <c r="A53" s="62">
        <v>17</v>
      </c>
      <c r="B53" s="63" t="s">
        <v>211</v>
      </c>
      <c r="C53" s="63">
        <v>6599</v>
      </c>
      <c r="D53" s="63" t="s">
        <v>212</v>
      </c>
      <c r="E53" s="63" t="s">
        <v>213</v>
      </c>
      <c r="F53" s="64">
        <v>20</v>
      </c>
      <c r="G53" s="66"/>
      <c r="H53" s="66">
        <v>10</v>
      </c>
      <c r="I53" s="64">
        <v>5</v>
      </c>
      <c r="J53" s="64">
        <v>5</v>
      </c>
      <c r="K53" s="64"/>
      <c r="L53" s="64"/>
      <c r="M53" s="64">
        <v>4</v>
      </c>
      <c r="N53" s="64">
        <v>6</v>
      </c>
      <c r="O53" s="64">
        <v>1</v>
      </c>
      <c r="P53" s="64">
        <v>5</v>
      </c>
      <c r="Q53" s="64">
        <f t="shared" si="1"/>
        <v>56</v>
      </c>
      <c r="R53" s="20"/>
    </row>
  </sheetData>
  <autoFilter ref="A8:S35"/>
  <mergeCells count="10">
    <mergeCell ref="A6:A7"/>
    <mergeCell ref="A2:R2"/>
    <mergeCell ref="A3:R3"/>
    <mergeCell ref="A4:Q4"/>
    <mergeCell ref="R6:R7"/>
    <mergeCell ref="B6:E6"/>
    <mergeCell ref="F6:J6"/>
    <mergeCell ref="K6:O6"/>
    <mergeCell ref="P6:P7"/>
    <mergeCell ref="Q6:Q7"/>
  </mergeCells>
  <printOptions horizontalCentered="1"/>
  <pageMargins left="0.23622047244094499" right="0.15748031496063" top="0.48622047200000001" bottom="0.52559055099999996" header="0.196850393700787" footer="0.196850393700787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A4" sqref="A4:O4"/>
    </sheetView>
  </sheetViews>
  <sheetFormatPr defaultRowHeight="15.75" x14ac:dyDescent="0.25"/>
  <cols>
    <col min="1" max="1" width="7.7109375" style="78" customWidth="1"/>
    <col min="2" max="2" width="28.85546875" style="1" customWidth="1"/>
    <col min="3" max="3" width="19.85546875" style="1" customWidth="1"/>
    <col min="4" max="4" width="7" style="1" customWidth="1"/>
    <col min="5" max="5" width="5.85546875" style="1" customWidth="1"/>
    <col min="6" max="6" width="7.7109375" style="1" customWidth="1"/>
    <col min="7" max="8" width="7.85546875" style="1" customWidth="1"/>
    <col min="9" max="9" width="7.140625" style="1" hidden="1" customWidth="1"/>
    <col min="10" max="10" width="5.28515625" style="1" hidden="1" customWidth="1"/>
    <col min="11" max="11" width="7.140625" style="1" hidden="1" customWidth="1"/>
    <col min="12" max="12" width="7.28515625" style="1" hidden="1" customWidth="1"/>
    <col min="13" max="13" width="8.28515625" style="1" hidden="1" customWidth="1"/>
    <col min="14" max="14" width="12.42578125" style="1" customWidth="1"/>
    <col min="15" max="16384" width="9.140625" style="1"/>
  </cols>
  <sheetData>
    <row r="1" spans="1:16" x14ac:dyDescent="0.25">
      <c r="E1" s="6"/>
      <c r="F1" s="6"/>
      <c r="N1" s="1" t="s">
        <v>59</v>
      </c>
    </row>
    <row r="2" spans="1:16" ht="15.75" customHeight="1" x14ac:dyDescent="0.2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x14ac:dyDescent="0.25">
      <c r="A3" s="105" t="s">
        <v>81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6" x14ac:dyDescent="0.25">
      <c r="A4" s="91" t="s">
        <v>239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70"/>
    </row>
    <row r="5" spans="1:16" x14ac:dyDescent="0.25">
      <c r="E5" s="6"/>
      <c r="F5" s="6"/>
    </row>
    <row r="6" spans="1:16" s="51" customFormat="1" ht="26.25" customHeight="1" x14ac:dyDescent="0.25">
      <c r="A6" s="109" t="s">
        <v>1</v>
      </c>
      <c r="B6" s="109" t="s">
        <v>2</v>
      </c>
      <c r="C6" s="109"/>
      <c r="D6" s="110" t="s">
        <v>82</v>
      </c>
      <c r="E6" s="111"/>
      <c r="F6" s="111"/>
      <c r="G6" s="111"/>
      <c r="H6" s="112"/>
      <c r="I6" s="106" t="s">
        <v>216</v>
      </c>
      <c r="J6" s="107"/>
      <c r="K6" s="107"/>
      <c r="L6" s="107"/>
      <c r="M6" s="108"/>
      <c r="N6" s="85" t="s">
        <v>9</v>
      </c>
      <c r="O6" s="85" t="s">
        <v>22</v>
      </c>
    </row>
    <row r="7" spans="1:16" s="51" customFormat="1" ht="70.5" customHeight="1" x14ac:dyDescent="0.25">
      <c r="A7" s="109"/>
      <c r="B7" s="55" t="s">
        <v>7</v>
      </c>
      <c r="C7" s="55" t="s">
        <v>8</v>
      </c>
      <c r="D7" s="55" t="s">
        <v>21</v>
      </c>
      <c r="E7" s="2" t="s">
        <v>3</v>
      </c>
      <c r="F7" s="2" t="s">
        <v>4</v>
      </c>
      <c r="G7" s="55" t="s">
        <v>5</v>
      </c>
      <c r="H7" s="55" t="s">
        <v>6</v>
      </c>
      <c r="I7" s="55" t="s">
        <v>21</v>
      </c>
      <c r="J7" s="2" t="s">
        <v>3</v>
      </c>
      <c r="K7" s="2" t="s">
        <v>4</v>
      </c>
      <c r="L7" s="55" t="s">
        <v>5</v>
      </c>
      <c r="M7" s="55" t="s">
        <v>6</v>
      </c>
      <c r="N7" s="86"/>
      <c r="O7" s="86"/>
    </row>
    <row r="8" spans="1:16" s="52" customFormat="1" ht="25.5" customHeight="1" x14ac:dyDescent="0.25">
      <c r="A8" s="3">
        <v>1</v>
      </c>
      <c r="B8" s="3">
        <v>2</v>
      </c>
      <c r="C8" s="3">
        <v>3</v>
      </c>
      <c r="D8" s="3">
        <v>4</v>
      </c>
      <c r="E8" s="4">
        <v>5</v>
      </c>
      <c r="F8" s="4">
        <v>6</v>
      </c>
      <c r="G8" s="3">
        <v>7</v>
      </c>
      <c r="H8" s="3">
        <v>8</v>
      </c>
      <c r="I8" s="3">
        <v>9</v>
      </c>
      <c r="J8" s="4">
        <v>10</v>
      </c>
      <c r="K8" s="4">
        <v>11</v>
      </c>
      <c r="L8" s="3">
        <v>12</v>
      </c>
      <c r="M8" s="3">
        <v>13</v>
      </c>
      <c r="N8" s="5">
        <v>9</v>
      </c>
      <c r="O8" s="3">
        <v>10</v>
      </c>
    </row>
    <row r="9" spans="1:16" s="8" customFormat="1" x14ac:dyDescent="0.25">
      <c r="A9" s="77" t="s">
        <v>14</v>
      </c>
      <c r="B9" s="7" t="s">
        <v>15</v>
      </c>
      <c r="C9" s="7"/>
      <c r="D9" s="7"/>
      <c r="E9" s="33"/>
      <c r="F9" s="33"/>
      <c r="G9" s="7"/>
      <c r="H9" s="7"/>
      <c r="I9" s="7"/>
      <c r="J9" s="33"/>
      <c r="K9" s="33"/>
      <c r="L9" s="7"/>
      <c r="M9" s="7"/>
      <c r="N9" s="7"/>
      <c r="O9" s="7"/>
    </row>
    <row r="10" spans="1:16" x14ac:dyDescent="0.25">
      <c r="A10" s="34">
        <v>1</v>
      </c>
      <c r="B10" s="9" t="s">
        <v>18</v>
      </c>
      <c r="C10" s="9" t="s">
        <v>62</v>
      </c>
      <c r="D10" s="9">
        <v>2</v>
      </c>
      <c r="E10" s="35">
        <v>2</v>
      </c>
      <c r="F10" s="35">
        <v>1</v>
      </c>
      <c r="G10" s="9">
        <v>1</v>
      </c>
      <c r="H10" s="9">
        <v>1</v>
      </c>
      <c r="I10" s="9"/>
      <c r="J10" s="35"/>
      <c r="K10" s="35"/>
      <c r="L10" s="9"/>
      <c r="M10" s="9"/>
      <c r="N10" s="36">
        <f>D10+E10+F10+G10+H10</f>
        <v>7</v>
      </c>
      <c r="O10" s="9"/>
    </row>
    <row r="11" spans="1:16" x14ac:dyDescent="0.25">
      <c r="A11" s="34">
        <v>2</v>
      </c>
      <c r="B11" s="9" t="s">
        <v>83</v>
      </c>
      <c r="C11" s="9" t="s">
        <v>84</v>
      </c>
      <c r="D11" s="9">
        <v>4</v>
      </c>
      <c r="E11" s="35">
        <v>3</v>
      </c>
      <c r="F11" s="35">
        <v>2</v>
      </c>
      <c r="G11" s="9">
        <v>2</v>
      </c>
      <c r="H11" s="9">
        <v>2</v>
      </c>
      <c r="I11" s="9"/>
      <c r="J11" s="35"/>
      <c r="K11" s="35"/>
      <c r="L11" s="9"/>
      <c r="M11" s="9"/>
      <c r="N11" s="36">
        <f>D11+E11+F11+G11+H11</f>
        <v>13</v>
      </c>
      <c r="O11" s="9"/>
    </row>
    <row r="12" spans="1:16" s="8" customFormat="1" x14ac:dyDescent="0.25">
      <c r="A12" s="34">
        <v>3</v>
      </c>
      <c r="B12" s="9" t="s">
        <v>83</v>
      </c>
      <c r="C12" s="9" t="s">
        <v>63</v>
      </c>
      <c r="D12" s="9">
        <v>4</v>
      </c>
      <c r="E12" s="35"/>
      <c r="F12" s="35"/>
      <c r="G12" s="9"/>
      <c r="H12" s="9"/>
      <c r="I12" s="9"/>
      <c r="J12" s="35"/>
      <c r="K12" s="35"/>
      <c r="L12" s="9"/>
      <c r="M12" s="9"/>
      <c r="N12" s="36">
        <v>4</v>
      </c>
      <c r="O12" s="9"/>
    </row>
    <row r="13" spans="1:16" x14ac:dyDescent="0.25">
      <c r="A13" s="77" t="s">
        <v>16</v>
      </c>
      <c r="B13" s="7" t="s">
        <v>17</v>
      </c>
      <c r="C13" s="7"/>
      <c r="D13" s="7"/>
      <c r="E13" s="33"/>
      <c r="F13" s="33"/>
      <c r="G13" s="7"/>
      <c r="H13" s="7"/>
      <c r="I13" s="7"/>
      <c r="J13" s="33"/>
      <c r="K13" s="33"/>
      <c r="L13" s="7"/>
      <c r="M13" s="7"/>
      <c r="N13" s="7"/>
      <c r="O13" s="7"/>
    </row>
    <row r="14" spans="1:16" x14ac:dyDescent="0.25">
      <c r="A14" s="34">
        <v>1</v>
      </c>
      <c r="B14" s="9" t="s">
        <v>85</v>
      </c>
      <c r="C14" s="9" t="s">
        <v>65</v>
      </c>
      <c r="D14" s="9">
        <v>10</v>
      </c>
      <c r="E14" s="35">
        <v>2</v>
      </c>
      <c r="F14" s="35">
        <v>5</v>
      </c>
      <c r="G14" s="9">
        <v>1</v>
      </c>
      <c r="H14" s="9">
        <v>1</v>
      </c>
      <c r="I14" s="9"/>
      <c r="J14" s="9"/>
      <c r="K14" s="9"/>
      <c r="L14" s="9"/>
      <c r="M14" s="9"/>
      <c r="N14" s="36">
        <f t="shared" ref="N14:N25" si="0">D14+E14+F14+G14+H14</f>
        <v>19</v>
      </c>
      <c r="O14" s="9"/>
    </row>
    <row r="15" spans="1:16" x14ac:dyDescent="0.25">
      <c r="A15" s="34">
        <v>2</v>
      </c>
      <c r="B15" s="9" t="s">
        <v>41</v>
      </c>
      <c r="C15" s="9" t="s">
        <v>65</v>
      </c>
      <c r="D15" s="9">
        <v>1</v>
      </c>
      <c r="E15" s="35">
        <v>1</v>
      </c>
      <c r="F15" s="35"/>
      <c r="G15" s="9"/>
      <c r="H15" s="9"/>
      <c r="I15" s="9"/>
      <c r="J15" s="9"/>
      <c r="K15" s="9"/>
      <c r="L15" s="9"/>
      <c r="M15" s="9"/>
      <c r="N15" s="36">
        <v>2</v>
      </c>
      <c r="O15" s="9"/>
    </row>
    <row r="16" spans="1:16" x14ac:dyDescent="0.25">
      <c r="A16" s="34">
        <v>3</v>
      </c>
      <c r="B16" s="9" t="s">
        <v>86</v>
      </c>
      <c r="C16" s="9" t="s">
        <v>87</v>
      </c>
      <c r="D16" s="9">
        <v>1</v>
      </c>
      <c r="E16" s="35">
        <v>1</v>
      </c>
      <c r="F16" s="35">
        <v>1</v>
      </c>
      <c r="G16" s="9"/>
      <c r="H16" s="9"/>
      <c r="I16" s="9"/>
      <c r="J16" s="9"/>
      <c r="K16" s="9"/>
      <c r="L16" s="9"/>
      <c r="M16" s="9"/>
      <c r="N16" s="36">
        <f>SUM(D16:L16)</f>
        <v>3</v>
      </c>
      <c r="O16" s="9"/>
    </row>
    <row r="17" spans="1:15" s="8" customFormat="1" x14ac:dyDescent="0.25">
      <c r="A17" s="34">
        <v>4</v>
      </c>
      <c r="B17" s="9" t="s">
        <v>11</v>
      </c>
      <c r="C17" s="9" t="s">
        <v>88</v>
      </c>
      <c r="D17" s="9">
        <v>1</v>
      </c>
      <c r="E17" s="35">
        <v>3</v>
      </c>
      <c r="F17" s="35">
        <v>2</v>
      </c>
      <c r="G17" s="9">
        <v>2</v>
      </c>
      <c r="H17" s="9">
        <v>1</v>
      </c>
      <c r="I17" s="9"/>
      <c r="J17" s="9"/>
      <c r="K17" s="9"/>
      <c r="L17" s="9"/>
      <c r="M17" s="9"/>
      <c r="N17" s="36">
        <f t="shared" si="0"/>
        <v>9</v>
      </c>
      <c r="O17" s="9"/>
    </row>
    <row r="18" spans="1:15" x14ac:dyDescent="0.25">
      <c r="A18" s="34">
        <v>5</v>
      </c>
      <c r="B18" s="9" t="s">
        <v>13</v>
      </c>
      <c r="C18" s="9" t="s">
        <v>71</v>
      </c>
      <c r="D18" s="9">
        <v>10</v>
      </c>
      <c r="E18" s="35">
        <v>4</v>
      </c>
      <c r="F18" s="35">
        <v>4</v>
      </c>
      <c r="G18" s="9">
        <v>2</v>
      </c>
      <c r="H18" s="9">
        <v>3</v>
      </c>
      <c r="I18" s="9"/>
      <c r="J18" s="9"/>
      <c r="K18" s="9"/>
      <c r="L18" s="9"/>
      <c r="M18" s="9"/>
      <c r="N18" s="36">
        <f t="shared" si="0"/>
        <v>23</v>
      </c>
      <c r="O18" s="9"/>
    </row>
    <row r="19" spans="1:15" x14ac:dyDescent="0.25">
      <c r="A19" s="34">
        <v>6</v>
      </c>
      <c r="B19" s="9" t="s">
        <v>89</v>
      </c>
      <c r="C19" s="9" t="s">
        <v>87</v>
      </c>
      <c r="D19" s="9">
        <v>2</v>
      </c>
      <c r="E19" s="35">
        <v>1</v>
      </c>
      <c r="F19" s="35">
        <v>1</v>
      </c>
      <c r="G19" s="9">
        <v>1</v>
      </c>
      <c r="H19" s="9">
        <v>1</v>
      </c>
      <c r="I19" s="9"/>
      <c r="J19" s="9"/>
      <c r="K19" s="9"/>
      <c r="L19" s="9"/>
      <c r="M19" s="9"/>
      <c r="N19" s="36">
        <f t="shared" si="0"/>
        <v>6</v>
      </c>
      <c r="O19" s="9"/>
    </row>
    <row r="20" spans="1:15" ht="18" customHeight="1" x14ac:dyDescent="0.25">
      <c r="A20" s="34">
        <v>7</v>
      </c>
      <c r="B20" s="37" t="s">
        <v>90</v>
      </c>
      <c r="C20" s="9" t="s">
        <v>88</v>
      </c>
      <c r="D20" s="9">
        <v>10</v>
      </c>
      <c r="E20" s="35">
        <v>15</v>
      </c>
      <c r="F20" s="35">
        <v>5</v>
      </c>
      <c r="G20" s="9">
        <v>2</v>
      </c>
      <c r="H20" s="9">
        <v>1</v>
      </c>
      <c r="I20" s="9"/>
      <c r="J20" s="9"/>
      <c r="K20" s="9"/>
      <c r="L20" s="9"/>
      <c r="M20" s="9"/>
      <c r="N20" s="36">
        <f t="shared" si="0"/>
        <v>33</v>
      </c>
      <c r="O20" s="9"/>
    </row>
    <row r="21" spans="1:15" ht="18" customHeight="1" x14ac:dyDescent="0.25">
      <c r="A21" s="34">
        <v>9</v>
      </c>
      <c r="B21" s="37" t="s">
        <v>91</v>
      </c>
      <c r="C21" s="9" t="s">
        <v>88</v>
      </c>
      <c r="D21" s="9">
        <v>2</v>
      </c>
      <c r="E21" s="35">
        <v>2</v>
      </c>
      <c r="F21" s="35">
        <v>3</v>
      </c>
      <c r="G21" s="9">
        <v>1</v>
      </c>
      <c r="H21" s="9">
        <v>1</v>
      </c>
      <c r="I21" s="9"/>
      <c r="J21" s="9"/>
      <c r="K21" s="9"/>
      <c r="L21" s="9"/>
      <c r="M21" s="9"/>
      <c r="N21" s="36">
        <f t="shared" si="0"/>
        <v>9</v>
      </c>
      <c r="O21" s="9"/>
    </row>
    <row r="22" spans="1:15" ht="18" customHeight="1" x14ac:dyDescent="0.25">
      <c r="A22" s="34">
        <v>10</v>
      </c>
      <c r="B22" s="9" t="s">
        <v>92</v>
      </c>
      <c r="C22" s="9" t="s">
        <v>93</v>
      </c>
      <c r="D22" s="9">
        <v>4</v>
      </c>
      <c r="E22" s="35">
        <v>4</v>
      </c>
      <c r="F22" s="35">
        <v>2</v>
      </c>
      <c r="G22" s="9">
        <v>2</v>
      </c>
      <c r="H22" s="9">
        <v>2</v>
      </c>
      <c r="I22" s="9"/>
      <c r="J22" s="9"/>
      <c r="K22" s="9"/>
      <c r="L22" s="9"/>
      <c r="M22" s="9"/>
      <c r="N22" s="36">
        <f t="shared" si="0"/>
        <v>14</v>
      </c>
      <c r="O22" s="9"/>
    </row>
    <row r="23" spans="1:15" x14ac:dyDescent="0.25">
      <c r="A23" s="34">
        <v>11</v>
      </c>
      <c r="B23" s="9" t="s">
        <v>217</v>
      </c>
      <c r="C23" s="9" t="s">
        <v>93</v>
      </c>
      <c r="D23" s="9">
        <v>40</v>
      </c>
      <c r="E23" s="35">
        <v>30</v>
      </c>
      <c r="F23" s="35">
        <v>10</v>
      </c>
      <c r="G23" s="9">
        <v>10</v>
      </c>
      <c r="H23" s="9">
        <v>10</v>
      </c>
      <c r="I23" s="9"/>
      <c r="J23" s="9"/>
      <c r="K23" s="9"/>
      <c r="L23" s="9"/>
      <c r="M23" s="9"/>
      <c r="N23" s="36">
        <f t="shared" si="0"/>
        <v>100</v>
      </c>
      <c r="O23" s="9"/>
    </row>
    <row r="24" spans="1:15" x14ac:dyDescent="0.25">
      <c r="A24" s="34">
        <v>12</v>
      </c>
      <c r="B24" s="9" t="s">
        <v>94</v>
      </c>
      <c r="C24" s="9" t="s">
        <v>95</v>
      </c>
      <c r="D24" s="9">
        <v>5</v>
      </c>
      <c r="E24" s="35">
        <v>5</v>
      </c>
      <c r="F24" s="35">
        <v>2</v>
      </c>
      <c r="G24" s="9">
        <v>2</v>
      </c>
      <c r="H24" s="9">
        <v>2</v>
      </c>
      <c r="I24" s="9"/>
      <c r="J24" s="9"/>
      <c r="K24" s="9"/>
      <c r="L24" s="9"/>
      <c r="M24" s="9"/>
      <c r="N24" s="36">
        <f t="shared" si="0"/>
        <v>16</v>
      </c>
      <c r="O24" s="9"/>
    </row>
    <row r="25" spans="1:15" x14ac:dyDescent="0.25">
      <c r="A25" s="34">
        <v>13</v>
      </c>
      <c r="B25" s="9" t="s">
        <v>96</v>
      </c>
      <c r="C25" s="9" t="s">
        <v>88</v>
      </c>
      <c r="D25" s="9">
        <v>5</v>
      </c>
      <c r="E25" s="35">
        <v>5</v>
      </c>
      <c r="F25" s="35">
        <v>2</v>
      </c>
      <c r="G25" s="9">
        <v>1</v>
      </c>
      <c r="H25" s="9">
        <v>1</v>
      </c>
      <c r="I25" s="9"/>
      <c r="J25" s="9"/>
      <c r="K25" s="9"/>
      <c r="L25" s="9"/>
      <c r="M25" s="9"/>
      <c r="N25" s="36">
        <f t="shared" si="0"/>
        <v>14</v>
      </c>
      <c r="O25" s="9"/>
    </row>
    <row r="26" spans="1:15" x14ac:dyDescent="0.25">
      <c r="A26" s="34">
        <v>15</v>
      </c>
      <c r="B26" s="9" t="s">
        <v>97</v>
      </c>
      <c r="C26" s="9" t="s">
        <v>98</v>
      </c>
      <c r="D26" s="9">
        <v>5</v>
      </c>
      <c r="E26" s="35">
        <v>5</v>
      </c>
      <c r="F26" s="35">
        <v>2</v>
      </c>
      <c r="G26" s="9">
        <v>1</v>
      </c>
      <c r="H26" s="9">
        <v>1</v>
      </c>
      <c r="I26" s="9"/>
      <c r="J26" s="9"/>
      <c r="K26" s="9"/>
      <c r="L26" s="9"/>
      <c r="M26" s="9"/>
      <c r="N26" s="36">
        <f>D26+E26+F26+G26+H26</f>
        <v>14</v>
      </c>
      <c r="O26" s="9"/>
    </row>
    <row r="27" spans="1:15" x14ac:dyDescent="0.25">
      <c r="A27" s="77" t="s">
        <v>44</v>
      </c>
      <c r="B27" s="7" t="s">
        <v>99</v>
      </c>
      <c r="C27" s="9"/>
      <c r="D27" s="9"/>
      <c r="E27" s="35"/>
      <c r="F27" s="35"/>
      <c r="G27" s="9"/>
      <c r="H27" s="9"/>
      <c r="I27" s="9"/>
      <c r="J27" s="9"/>
      <c r="K27" s="9"/>
      <c r="L27" s="9"/>
      <c r="M27" s="9"/>
      <c r="N27" s="36"/>
      <c r="O27" s="9"/>
    </row>
    <row r="28" spans="1:15" x14ac:dyDescent="0.25">
      <c r="A28" s="34">
        <v>1</v>
      </c>
      <c r="B28" s="9" t="s">
        <v>100</v>
      </c>
      <c r="C28" s="9" t="s">
        <v>101</v>
      </c>
      <c r="D28" s="9">
        <v>10</v>
      </c>
      <c r="E28" s="35"/>
      <c r="F28" s="35"/>
      <c r="G28" s="9"/>
      <c r="H28" s="9"/>
      <c r="I28" s="9"/>
      <c r="J28" s="9"/>
      <c r="K28" s="9"/>
      <c r="L28" s="9"/>
      <c r="M28" s="9"/>
      <c r="N28" s="36">
        <v>10</v>
      </c>
      <c r="O28" s="9"/>
    </row>
    <row r="29" spans="1:15" x14ac:dyDescent="0.25">
      <c r="A29" s="34">
        <v>2</v>
      </c>
      <c r="B29" s="9" t="s">
        <v>102</v>
      </c>
      <c r="C29" s="9" t="s">
        <v>103</v>
      </c>
      <c r="D29" s="9">
        <v>10</v>
      </c>
      <c r="E29" s="35"/>
      <c r="F29" s="35"/>
      <c r="G29" s="9"/>
      <c r="H29" s="9"/>
      <c r="I29" s="9"/>
      <c r="J29" s="9"/>
      <c r="K29" s="9"/>
      <c r="L29" s="9"/>
      <c r="M29" s="9"/>
      <c r="N29" s="36">
        <v>10</v>
      </c>
      <c r="O29" s="9"/>
    </row>
    <row r="30" spans="1:15" x14ac:dyDescent="0.25">
      <c r="A30" s="34">
        <v>3</v>
      </c>
      <c r="B30" s="9" t="s">
        <v>104</v>
      </c>
      <c r="C30" s="9" t="s">
        <v>103</v>
      </c>
      <c r="D30" s="9">
        <v>15</v>
      </c>
      <c r="E30" s="35">
        <v>2</v>
      </c>
      <c r="F30" s="35">
        <v>4</v>
      </c>
      <c r="G30" s="9"/>
      <c r="H30" s="9"/>
      <c r="I30" s="9"/>
      <c r="J30" s="9"/>
      <c r="K30" s="9"/>
      <c r="L30" s="9"/>
      <c r="M30" s="9"/>
      <c r="N30" s="36">
        <f>D30+E30+F30+G30+H30</f>
        <v>21</v>
      </c>
      <c r="O30" s="9"/>
    </row>
    <row r="31" spans="1:15" x14ac:dyDescent="0.25">
      <c r="A31" s="34">
        <v>4</v>
      </c>
      <c r="B31" s="9" t="s">
        <v>105</v>
      </c>
      <c r="C31" s="9" t="s">
        <v>106</v>
      </c>
      <c r="D31" s="9">
        <v>10</v>
      </c>
      <c r="E31" s="35"/>
      <c r="F31" s="33"/>
      <c r="G31" s="9"/>
      <c r="H31" s="9"/>
      <c r="I31" s="9"/>
      <c r="J31" s="9"/>
      <c r="K31" s="9"/>
      <c r="L31" s="9"/>
      <c r="M31" s="9"/>
      <c r="N31" s="36">
        <v>10</v>
      </c>
      <c r="O31" s="9"/>
    </row>
    <row r="32" spans="1:15" x14ac:dyDescent="0.25">
      <c r="A32" s="34">
        <v>5</v>
      </c>
      <c r="B32" s="9" t="s">
        <v>207</v>
      </c>
      <c r="C32" s="9" t="s">
        <v>106</v>
      </c>
      <c r="D32" s="9">
        <v>10</v>
      </c>
      <c r="E32" s="35"/>
      <c r="F32" s="33"/>
      <c r="G32" s="9"/>
      <c r="H32" s="9"/>
      <c r="I32" s="9"/>
      <c r="J32" s="9"/>
      <c r="K32" s="9"/>
      <c r="L32" s="9"/>
      <c r="M32" s="9"/>
      <c r="N32" s="36">
        <v>10</v>
      </c>
      <c r="O32" s="9"/>
    </row>
    <row r="33" spans="1:15" x14ac:dyDescent="0.25">
      <c r="A33" s="34">
        <v>6</v>
      </c>
      <c r="B33" s="9" t="s">
        <v>107</v>
      </c>
      <c r="C33" s="9" t="s">
        <v>103</v>
      </c>
      <c r="D33" s="9">
        <v>6</v>
      </c>
      <c r="E33" s="35"/>
      <c r="F33" s="33"/>
      <c r="G33" s="9"/>
      <c r="H33" s="9"/>
      <c r="I33" s="9"/>
      <c r="J33" s="9"/>
      <c r="K33" s="9"/>
      <c r="L33" s="9"/>
      <c r="M33" s="9"/>
      <c r="N33" s="36">
        <v>6</v>
      </c>
      <c r="O33" s="9"/>
    </row>
    <row r="34" spans="1:15" x14ac:dyDescent="0.25">
      <c r="A34" s="34">
        <v>7</v>
      </c>
      <c r="B34" s="9" t="s">
        <v>108</v>
      </c>
      <c r="C34" s="9" t="s">
        <v>109</v>
      </c>
      <c r="D34" s="9">
        <v>10</v>
      </c>
      <c r="E34" s="35"/>
      <c r="F34" s="33"/>
      <c r="G34" s="9"/>
      <c r="H34" s="9"/>
      <c r="I34" s="9"/>
      <c r="J34" s="9"/>
      <c r="K34" s="9"/>
      <c r="L34" s="9"/>
      <c r="M34" s="9"/>
      <c r="N34" s="36">
        <v>10</v>
      </c>
      <c r="O34" s="9"/>
    </row>
    <row r="35" spans="1:15" x14ac:dyDescent="0.25">
      <c r="A35" s="34">
        <v>8</v>
      </c>
      <c r="B35" s="9" t="s">
        <v>69</v>
      </c>
      <c r="C35" s="9" t="s">
        <v>103</v>
      </c>
      <c r="D35" s="9">
        <v>10</v>
      </c>
      <c r="E35" s="35">
        <v>10</v>
      </c>
      <c r="F35" s="35">
        <v>5</v>
      </c>
      <c r="G35" s="9">
        <v>5</v>
      </c>
      <c r="H35" s="9">
        <v>5</v>
      </c>
      <c r="I35" s="9"/>
      <c r="J35" s="9"/>
      <c r="K35" s="9"/>
      <c r="L35" s="9"/>
      <c r="M35" s="9"/>
      <c r="N35" s="36">
        <f>D35+E35+F35+G35+H35</f>
        <v>35</v>
      </c>
      <c r="O35" s="9"/>
    </row>
    <row r="36" spans="1:15" x14ac:dyDescent="0.25">
      <c r="A36" s="34">
        <v>9</v>
      </c>
      <c r="B36" s="9" t="s">
        <v>110</v>
      </c>
      <c r="C36" s="9" t="s">
        <v>103</v>
      </c>
      <c r="D36" s="9">
        <v>20</v>
      </c>
      <c r="E36" s="35">
        <v>20</v>
      </c>
      <c r="F36" s="35">
        <v>10</v>
      </c>
      <c r="G36" s="9">
        <v>10</v>
      </c>
      <c r="H36" s="9">
        <v>10</v>
      </c>
      <c r="I36" s="9"/>
      <c r="J36" s="9"/>
      <c r="K36" s="9"/>
      <c r="L36" s="9"/>
      <c r="M36" s="9"/>
      <c r="N36" s="36">
        <f>D36+E36+F36+G36+H36</f>
        <v>70</v>
      </c>
      <c r="O36" s="9"/>
    </row>
    <row r="37" spans="1:15" x14ac:dyDescent="0.25">
      <c r="A37" s="34">
        <v>10</v>
      </c>
      <c r="B37" s="9" t="s">
        <v>218</v>
      </c>
      <c r="C37" s="9" t="s">
        <v>71</v>
      </c>
      <c r="D37" s="9">
        <v>4</v>
      </c>
      <c r="E37" s="35">
        <v>4</v>
      </c>
      <c r="F37" s="35">
        <v>3</v>
      </c>
      <c r="G37" s="9">
        <v>2</v>
      </c>
      <c r="H37" s="9">
        <v>2</v>
      </c>
      <c r="I37" s="9"/>
      <c r="J37" s="9"/>
      <c r="K37" s="9"/>
      <c r="L37" s="9"/>
      <c r="M37" s="9"/>
      <c r="N37" s="36">
        <f>D37+E37+F37+G37+H37</f>
        <v>15</v>
      </c>
      <c r="O37" s="9"/>
    </row>
    <row r="38" spans="1:15" x14ac:dyDescent="0.25">
      <c r="A38" s="34">
        <v>11</v>
      </c>
      <c r="B38" s="9" t="s">
        <v>219</v>
      </c>
      <c r="C38" s="9" t="s">
        <v>71</v>
      </c>
      <c r="D38" s="9">
        <v>2</v>
      </c>
      <c r="E38" s="35">
        <v>1</v>
      </c>
      <c r="F38" s="35">
        <v>1</v>
      </c>
      <c r="G38" s="9">
        <v>1</v>
      </c>
      <c r="H38" s="9">
        <v>1</v>
      </c>
      <c r="I38" s="9"/>
      <c r="J38" s="9"/>
      <c r="K38" s="9"/>
      <c r="L38" s="9"/>
      <c r="M38" s="9"/>
      <c r="N38" s="36">
        <f>SUM(D38:M38)</f>
        <v>6</v>
      </c>
      <c r="O38" s="9"/>
    </row>
    <row r="39" spans="1:15" x14ac:dyDescent="0.25">
      <c r="A39" s="34">
        <v>12</v>
      </c>
      <c r="B39" s="9" t="s">
        <v>220</v>
      </c>
      <c r="C39" s="9" t="s">
        <v>71</v>
      </c>
      <c r="D39" s="9">
        <v>1</v>
      </c>
      <c r="E39" s="35"/>
      <c r="F39" s="35"/>
      <c r="G39" s="9"/>
      <c r="H39" s="9"/>
      <c r="I39" s="9"/>
      <c r="J39" s="9"/>
      <c r="K39" s="9"/>
      <c r="L39" s="9"/>
      <c r="M39" s="9"/>
      <c r="N39" s="36">
        <f>SUM(D39:M39)</f>
        <v>1</v>
      </c>
      <c r="O39" s="9"/>
    </row>
    <row r="40" spans="1:15" x14ac:dyDescent="0.25">
      <c r="A40" s="34">
        <v>13</v>
      </c>
      <c r="B40" s="9" t="s">
        <v>205</v>
      </c>
      <c r="C40" s="9" t="s">
        <v>221</v>
      </c>
      <c r="D40" s="9">
        <v>2</v>
      </c>
      <c r="E40" s="35"/>
      <c r="F40" s="35"/>
      <c r="G40" s="9"/>
      <c r="H40" s="9"/>
      <c r="I40" s="9"/>
      <c r="J40" s="9"/>
      <c r="K40" s="9"/>
      <c r="L40" s="9"/>
      <c r="M40" s="9"/>
      <c r="N40" s="36">
        <v>2</v>
      </c>
      <c r="O40" s="9"/>
    </row>
    <row r="41" spans="1:15" x14ac:dyDescent="0.25">
      <c r="A41" s="34">
        <v>14</v>
      </c>
      <c r="B41" s="9" t="s">
        <v>222</v>
      </c>
      <c r="C41" s="9" t="s">
        <v>223</v>
      </c>
      <c r="D41" s="9">
        <v>2</v>
      </c>
      <c r="E41" s="35"/>
      <c r="F41" s="35"/>
      <c r="G41" s="9"/>
      <c r="H41" s="9"/>
      <c r="I41" s="9"/>
      <c r="J41" s="9"/>
      <c r="K41" s="9"/>
      <c r="L41" s="9"/>
      <c r="M41" s="9"/>
      <c r="N41" s="36">
        <v>2</v>
      </c>
      <c r="O41" s="9"/>
    </row>
    <row r="42" spans="1:15" x14ac:dyDescent="0.25">
      <c r="A42" s="34">
        <v>15</v>
      </c>
      <c r="B42" s="9" t="s">
        <v>203</v>
      </c>
      <c r="C42" s="9" t="s">
        <v>224</v>
      </c>
      <c r="D42" s="9">
        <v>4</v>
      </c>
      <c r="E42" s="35">
        <v>2</v>
      </c>
      <c r="F42" s="35">
        <v>2</v>
      </c>
      <c r="G42" s="9">
        <v>2</v>
      </c>
      <c r="H42" s="9">
        <v>2</v>
      </c>
      <c r="I42" s="9"/>
      <c r="J42" s="9"/>
      <c r="K42" s="9"/>
      <c r="L42" s="9"/>
      <c r="M42" s="9"/>
      <c r="N42" s="36">
        <v>8</v>
      </c>
      <c r="O42" s="9"/>
    </row>
    <row r="43" spans="1:15" x14ac:dyDescent="0.25">
      <c r="A43" s="34">
        <v>16</v>
      </c>
      <c r="B43" s="9" t="s">
        <v>225</v>
      </c>
      <c r="C43" s="9" t="s">
        <v>129</v>
      </c>
      <c r="D43" s="9">
        <v>4</v>
      </c>
      <c r="E43" s="35">
        <v>2</v>
      </c>
      <c r="F43" s="35">
        <v>2</v>
      </c>
      <c r="G43" s="9">
        <v>2</v>
      </c>
      <c r="H43" s="9">
        <v>2</v>
      </c>
      <c r="I43" s="9"/>
      <c r="J43" s="9"/>
      <c r="K43" s="9"/>
      <c r="L43" s="9"/>
      <c r="M43" s="9"/>
      <c r="N43" s="36">
        <f>H43+G43+F43+E43+D43</f>
        <v>12</v>
      </c>
      <c r="O43" s="9"/>
    </row>
    <row r="44" spans="1:15" x14ac:dyDescent="0.25">
      <c r="A44" s="34">
        <v>17</v>
      </c>
      <c r="B44" s="9" t="s">
        <v>226</v>
      </c>
      <c r="C44" s="9" t="s">
        <v>167</v>
      </c>
      <c r="D44" s="9">
        <v>2</v>
      </c>
      <c r="E44" s="35">
        <v>1</v>
      </c>
      <c r="F44" s="35">
        <v>1</v>
      </c>
      <c r="G44" s="9">
        <v>1</v>
      </c>
      <c r="H44" s="9">
        <v>1</v>
      </c>
      <c r="I44" s="9"/>
      <c r="J44" s="9"/>
      <c r="K44" s="9"/>
      <c r="L44" s="9"/>
      <c r="M44" s="9"/>
      <c r="N44" s="36">
        <f>H44+G44+F44+E44+D44</f>
        <v>6</v>
      </c>
      <c r="O44" s="9"/>
    </row>
    <row r="45" spans="1:15" x14ac:dyDescent="0.25">
      <c r="A45" s="34">
        <v>18</v>
      </c>
      <c r="B45" s="9" t="s">
        <v>227</v>
      </c>
      <c r="C45" s="9" t="s">
        <v>124</v>
      </c>
      <c r="D45" s="9">
        <v>4</v>
      </c>
      <c r="E45" s="35">
        <v>2</v>
      </c>
      <c r="F45" s="35">
        <v>2</v>
      </c>
      <c r="G45" s="9">
        <v>1</v>
      </c>
      <c r="H45" s="9">
        <v>1</v>
      </c>
      <c r="I45" s="9"/>
      <c r="J45" s="9"/>
      <c r="K45" s="9"/>
      <c r="L45" s="9"/>
      <c r="M45" s="9"/>
      <c r="N45" s="36">
        <f t="shared" ref="N45:N46" si="1">H45+G45+F45+E45+D45</f>
        <v>10</v>
      </c>
      <c r="O45" s="9"/>
    </row>
    <row r="46" spans="1:15" x14ac:dyDescent="0.25">
      <c r="A46" s="34">
        <v>19</v>
      </c>
      <c r="B46" s="9" t="s">
        <v>174</v>
      </c>
      <c r="C46" s="9" t="s">
        <v>134</v>
      </c>
      <c r="D46" s="9">
        <v>3</v>
      </c>
      <c r="E46" s="35">
        <v>2</v>
      </c>
      <c r="F46" s="35">
        <v>2</v>
      </c>
      <c r="G46" s="9">
        <v>2</v>
      </c>
      <c r="H46" s="9">
        <v>2</v>
      </c>
      <c r="I46" s="9"/>
      <c r="J46" s="9"/>
      <c r="K46" s="9"/>
      <c r="L46" s="9"/>
      <c r="M46" s="9"/>
      <c r="N46" s="36">
        <f t="shared" si="1"/>
        <v>11</v>
      </c>
      <c r="O46" s="9"/>
    </row>
    <row r="47" spans="1:15" x14ac:dyDescent="0.25">
      <c r="A47" s="34">
        <v>20</v>
      </c>
      <c r="B47" s="44" t="s">
        <v>228</v>
      </c>
      <c r="C47" s="9" t="s">
        <v>134</v>
      </c>
      <c r="D47" s="9">
        <v>2</v>
      </c>
      <c r="E47" s="35">
        <v>4</v>
      </c>
      <c r="F47" s="35">
        <v>4</v>
      </c>
      <c r="G47" s="9">
        <v>1</v>
      </c>
      <c r="H47" s="9">
        <v>1</v>
      </c>
      <c r="I47" s="9"/>
      <c r="J47" s="9"/>
      <c r="K47" s="9"/>
      <c r="L47" s="9"/>
      <c r="M47" s="9"/>
      <c r="N47" s="36">
        <v>12</v>
      </c>
      <c r="O47" s="9"/>
    </row>
    <row r="48" spans="1:15" x14ac:dyDescent="0.25">
      <c r="A48" s="34">
        <v>21</v>
      </c>
      <c r="B48" s="44" t="s">
        <v>230</v>
      </c>
      <c r="C48" s="9" t="s">
        <v>232</v>
      </c>
      <c r="D48" s="9">
        <v>2</v>
      </c>
      <c r="E48" s="35">
        <v>0</v>
      </c>
      <c r="F48" s="33">
        <v>0</v>
      </c>
      <c r="G48" s="9">
        <v>0</v>
      </c>
      <c r="H48" s="9">
        <v>0</v>
      </c>
      <c r="I48" s="9"/>
      <c r="J48" s="9"/>
      <c r="K48" s="9"/>
      <c r="L48" s="9"/>
      <c r="M48" s="9"/>
      <c r="N48" s="36">
        <v>2</v>
      </c>
      <c r="O48" s="9"/>
    </row>
    <row r="49" spans="1:15" x14ac:dyDescent="0.25">
      <c r="A49" s="34">
        <v>22</v>
      </c>
      <c r="B49" s="9" t="s">
        <v>146</v>
      </c>
      <c r="C49" s="9" t="s">
        <v>233</v>
      </c>
      <c r="D49" s="9">
        <v>10</v>
      </c>
      <c r="E49" s="35"/>
      <c r="F49" s="33"/>
      <c r="G49" s="9"/>
      <c r="H49" s="9"/>
      <c r="I49" s="9"/>
      <c r="J49" s="9"/>
      <c r="K49" s="9"/>
      <c r="L49" s="9"/>
      <c r="M49" s="9"/>
      <c r="N49" s="36">
        <v>10</v>
      </c>
      <c r="O49" s="9"/>
    </row>
  </sheetData>
  <mergeCells count="9">
    <mergeCell ref="A2:O2"/>
    <mergeCell ref="O6:O7"/>
    <mergeCell ref="A4:O4"/>
    <mergeCell ref="A3:N3"/>
    <mergeCell ref="I6:M6"/>
    <mergeCell ref="N6:N7"/>
    <mergeCell ref="A6:A7"/>
    <mergeCell ref="B6:C6"/>
    <mergeCell ref="D6:H6"/>
  </mergeCells>
  <printOptions horizontalCentered="1"/>
  <pageMargins left="0.23622047244094499" right="0.15748031496063" top="0.23622047244094499" bottom="0.27559055118110198" header="0.196850393700787" footer="0.196850393700787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U7" sqref="U7"/>
    </sheetView>
  </sheetViews>
  <sheetFormatPr defaultRowHeight="15.75" x14ac:dyDescent="0.25"/>
  <cols>
    <col min="1" max="1" width="3.42578125" style="10" customWidth="1"/>
    <col min="2" max="2" width="17.42578125" style="10" customWidth="1"/>
    <col min="3" max="3" width="16.140625" style="10" customWidth="1"/>
    <col min="4" max="4" width="5.42578125" style="10" customWidth="1"/>
    <col min="5" max="5" width="5" style="82" customWidth="1"/>
    <col min="6" max="6" width="4.5703125" style="10" customWidth="1"/>
    <col min="7" max="8" width="6.42578125" style="10" customWidth="1"/>
    <col min="9" max="10" width="5" style="10" customWidth="1"/>
    <col min="11" max="11" width="5.42578125" style="10" customWidth="1"/>
    <col min="12" max="12" width="6" style="10" customWidth="1"/>
    <col min="13" max="13" width="6.42578125" style="10" customWidth="1"/>
    <col min="14" max="15" width="5.28515625" style="10" customWidth="1"/>
    <col min="16" max="16" width="5.85546875" style="10" customWidth="1"/>
    <col min="17" max="18" width="6.42578125" style="10" customWidth="1"/>
    <col min="19" max="19" width="7.85546875" style="10" customWidth="1"/>
    <col min="20" max="20" width="6" style="10" customWidth="1"/>
    <col min="21" max="21" width="14.140625" style="10" customWidth="1"/>
    <col min="22" max="22" width="15.85546875" style="10" bestFit="1" customWidth="1"/>
    <col min="23" max="16384" width="9.140625" style="10"/>
  </cols>
  <sheetData>
    <row r="1" spans="1:22" x14ac:dyDescent="0.25">
      <c r="E1" s="11"/>
      <c r="F1" s="12"/>
      <c r="S1" s="13" t="s">
        <v>215</v>
      </c>
    </row>
    <row r="2" spans="1:22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81"/>
    </row>
    <row r="3" spans="1:22" x14ac:dyDescent="0.25">
      <c r="A3" s="95" t="s">
        <v>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81"/>
    </row>
    <row r="4" spans="1:22" x14ac:dyDescent="0.25">
      <c r="A4" s="91" t="s">
        <v>240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79"/>
    </row>
    <row r="5" spans="1:22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2" s="53" customFormat="1" ht="42" customHeight="1" x14ac:dyDescent="0.25">
      <c r="A6" s="94" t="s">
        <v>1</v>
      </c>
      <c r="B6" s="94" t="s">
        <v>2</v>
      </c>
      <c r="C6" s="94"/>
      <c r="D6" s="113" t="s">
        <v>25</v>
      </c>
      <c r="E6" s="114"/>
      <c r="F6" s="114"/>
      <c r="G6" s="114"/>
      <c r="H6" s="115"/>
      <c r="I6" s="102" t="s">
        <v>26</v>
      </c>
      <c r="J6" s="103"/>
      <c r="K6" s="103"/>
      <c r="L6" s="103"/>
      <c r="M6" s="104"/>
      <c r="N6" s="116" t="s">
        <v>27</v>
      </c>
      <c r="O6" s="117"/>
      <c r="P6" s="117"/>
      <c r="Q6" s="117"/>
      <c r="R6" s="118"/>
      <c r="S6" s="92" t="s">
        <v>9</v>
      </c>
      <c r="T6" s="97" t="s">
        <v>22</v>
      </c>
    </row>
    <row r="7" spans="1:22" s="53" customFormat="1" ht="66.75" customHeight="1" x14ac:dyDescent="0.25">
      <c r="A7" s="94"/>
      <c r="B7" s="80" t="s">
        <v>7</v>
      </c>
      <c r="C7" s="80" t="s">
        <v>8</v>
      </c>
      <c r="D7" s="80" t="s">
        <v>21</v>
      </c>
      <c r="E7" s="29" t="s">
        <v>3</v>
      </c>
      <c r="F7" s="29" t="s">
        <v>4</v>
      </c>
      <c r="G7" s="80" t="s">
        <v>5</v>
      </c>
      <c r="H7" s="80" t="s">
        <v>6</v>
      </c>
      <c r="I7" s="80" t="s">
        <v>21</v>
      </c>
      <c r="J7" s="29" t="s">
        <v>3</v>
      </c>
      <c r="K7" s="29" t="s">
        <v>4</v>
      </c>
      <c r="L7" s="80" t="s">
        <v>5</v>
      </c>
      <c r="M7" s="80" t="s">
        <v>6</v>
      </c>
      <c r="N7" s="80" t="s">
        <v>21</v>
      </c>
      <c r="O7" s="29" t="s">
        <v>3</v>
      </c>
      <c r="P7" s="29" t="s">
        <v>4</v>
      </c>
      <c r="Q7" s="80" t="s">
        <v>5</v>
      </c>
      <c r="R7" s="80" t="s">
        <v>6</v>
      </c>
      <c r="S7" s="93"/>
      <c r="T7" s="98"/>
    </row>
    <row r="8" spans="1:22" s="69" customFormat="1" ht="27" customHeight="1" x14ac:dyDescent="0.2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  <c r="N8" s="68">
        <v>14</v>
      </c>
      <c r="O8" s="68">
        <v>15</v>
      </c>
      <c r="P8" s="68">
        <v>16</v>
      </c>
      <c r="Q8" s="68">
        <v>17</v>
      </c>
      <c r="R8" s="68">
        <v>18</v>
      </c>
      <c r="S8" s="120" t="s">
        <v>55</v>
      </c>
      <c r="T8" s="68">
        <v>20</v>
      </c>
    </row>
    <row r="9" spans="1:22" s="13" customFormat="1" ht="17.25" customHeight="1" x14ac:dyDescent="0.25">
      <c r="A9" s="14" t="s">
        <v>14</v>
      </c>
      <c r="B9" s="15" t="s">
        <v>15</v>
      </c>
      <c r="C9" s="16"/>
      <c r="D9" s="15"/>
      <c r="E9" s="17"/>
      <c r="F9" s="18"/>
      <c r="G9" s="15"/>
      <c r="H9" s="15"/>
      <c r="I9" s="15"/>
      <c r="J9" s="18"/>
      <c r="K9" s="18"/>
      <c r="L9" s="15"/>
      <c r="M9" s="15"/>
      <c r="N9" s="15"/>
      <c r="O9" s="18"/>
      <c r="P9" s="18"/>
      <c r="Q9" s="15"/>
      <c r="R9" s="15"/>
      <c r="S9" s="15"/>
      <c r="T9" s="15"/>
      <c r="V9" s="25"/>
    </row>
    <row r="10" spans="1:22" ht="17.25" customHeight="1" x14ac:dyDescent="0.25">
      <c r="A10" s="19">
        <v>1</v>
      </c>
      <c r="B10" s="20" t="s">
        <v>18</v>
      </c>
      <c r="C10" s="21" t="s">
        <v>19</v>
      </c>
      <c r="D10" s="19">
        <v>2</v>
      </c>
      <c r="E10" s="19">
        <v>1</v>
      </c>
      <c r="F10" s="19">
        <v>2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0</v>
      </c>
      <c r="M10" s="19">
        <v>0</v>
      </c>
      <c r="N10" s="19">
        <v>1</v>
      </c>
      <c r="O10" s="19">
        <v>1</v>
      </c>
      <c r="P10" s="19">
        <v>3</v>
      </c>
      <c r="Q10" s="19">
        <v>0</v>
      </c>
      <c r="R10" s="19">
        <v>0</v>
      </c>
      <c r="S10" s="19">
        <v>10</v>
      </c>
      <c r="T10" s="121"/>
      <c r="V10" s="23"/>
    </row>
    <row r="11" spans="1:22" ht="17.25" customHeight="1" x14ac:dyDescent="0.25">
      <c r="A11" s="19">
        <v>2</v>
      </c>
      <c r="B11" s="20" t="s">
        <v>28</v>
      </c>
      <c r="C11" s="21" t="s">
        <v>32</v>
      </c>
      <c r="D11" s="19">
        <v>2</v>
      </c>
      <c r="E11" s="19">
        <v>1</v>
      </c>
      <c r="F11" s="19">
        <v>4</v>
      </c>
      <c r="G11" s="19">
        <v>1</v>
      </c>
      <c r="H11" s="19">
        <v>1</v>
      </c>
      <c r="I11" s="19">
        <v>1</v>
      </c>
      <c r="J11" s="19">
        <v>1</v>
      </c>
      <c r="K11" s="19">
        <v>4</v>
      </c>
      <c r="L11" s="19">
        <v>0</v>
      </c>
      <c r="M11" s="19">
        <v>0</v>
      </c>
      <c r="N11" s="19">
        <v>1</v>
      </c>
      <c r="O11" s="19">
        <v>1</v>
      </c>
      <c r="P11" s="19">
        <v>4</v>
      </c>
      <c r="Q11" s="19">
        <v>0</v>
      </c>
      <c r="R11" s="19">
        <v>0</v>
      </c>
      <c r="S11" s="19">
        <v>12</v>
      </c>
      <c r="T11" s="122"/>
    </row>
    <row r="12" spans="1:22" ht="17.25" customHeight="1" x14ac:dyDescent="0.25">
      <c r="A12" s="19">
        <v>3</v>
      </c>
      <c r="B12" s="20" t="s">
        <v>29</v>
      </c>
      <c r="C12" s="21" t="s">
        <v>20</v>
      </c>
      <c r="D12" s="19">
        <v>2</v>
      </c>
      <c r="E12" s="19">
        <v>1</v>
      </c>
      <c r="F12" s="19">
        <v>2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0</v>
      </c>
      <c r="M12" s="19">
        <v>0</v>
      </c>
      <c r="N12" s="19">
        <v>1</v>
      </c>
      <c r="O12" s="19">
        <v>1</v>
      </c>
      <c r="P12" s="19">
        <v>2</v>
      </c>
      <c r="Q12" s="19">
        <v>0</v>
      </c>
      <c r="R12" s="19">
        <v>0</v>
      </c>
      <c r="S12" s="19">
        <v>5</v>
      </c>
      <c r="T12" s="123"/>
    </row>
    <row r="13" spans="1:22" s="13" customFormat="1" ht="17.25" customHeight="1" x14ac:dyDescent="0.25">
      <c r="A13" s="14" t="s">
        <v>16</v>
      </c>
      <c r="B13" s="15" t="s">
        <v>17</v>
      </c>
      <c r="C13" s="16"/>
      <c r="D13" s="14"/>
      <c r="E13" s="17"/>
      <c r="F13" s="17"/>
      <c r="G13" s="14"/>
      <c r="H13" s="14"/>
      <c r="I13" s="14"/>
      <c r="J13" s="17"/>
      <c r="K13" s="17"/>
      <c r="L13" s="14"/>
      <c r="M13" s="14"/>
      <c r="N13" s="14"/>
      <c r="O13" s="17"/>
      <c r="P13" s="17"/>
      <c r="Q13" s="14"/>
      <c r="R13" s="14"/>
      <c r="S13" s="19"/>
      <c r="T13" s="14"/>
      <c r="V13" s="25"/>
    </row>
    <row r="14" spans="1:22" ht="17.25" customHeight="1" x14ac:dyDescent="0.25">
      <c r="A14" s="19">
        <v>1</v>
      </c>
      <c r="B14" s="20" t="s">
        <v>30</v>
      </c>
      <c r="C14" s="21" t="s">
        <v>10</v>
      </c>
      <c r="D14" s="19">
        <v>8</v>
      </c>
      <c r="E14" s="22">
        <v>5</v>
      </c>
      <c r="F14" s="22">
        <v>10</v>
      </c>
      <c r="G14" s="19">
        <v>2</v>
      </c>
      <c r="H14" s="19">
        <v>2</v>
      </c>
      <c r="I14" s="19">
        <v>1</v>
      </c>
      <c r="J14" s="19">
        <v>5</v>
      </c>
      <c r="K14" s="19">
        <v>7</v>
      </c>
      <c r="L14" s="19">
        <v>0</v>
      </c>
      <c r="M14" s="19">
        <v>0</v>
      </c>
      <c r="N14" s="19">
        <v>1</v>
      </c>
      <c r="O14" s="19">
        <v>5</v>
      </c>
      <c r="P14" s="19">
        <v>12</v>
      </c>
      <c r="Q14" s="19">
        <v>0</v>
      </c>
      <c r="R14" s="19">
        <v>0</v>
      </c>
      <c r="S14" s="19">
        <v>58</v>
      </c>
      <c r="T14" s="19"/>
    </row>
    <row r="15" spans="1:22" ht="17.25" customHeight="1" x14ac:dyDescent="0.25">
      <c r="A15" s="19">
        <v>2</v>
      </c>
      <c r="B15" s="20" t="s">
        <v>41</v>
      </c>
      <c r="C15" s="21" t="s">
        <v>10</v>
      </c>
      <c r="D15" s="19">
        <v>2</v>
      </c>
      <c r="E15" s="22">
        <v>2</v>
      </c>
      <c r="F15" s="22">
        <v>2</v>
      </c>
      <c r="G15" s="19">
        <v>1</v>
      </c>
      <c r="H15" s="19">
        <v>1</v>
      </c>
      <c r="I15" s="19">
        <v>0</v>
      </c>
      <c r="J15" s="19">
        <v>1</v>
      </c>
      <c r="K15" s="19">
        <v>4</v>
      </c>
      <c r="L15" s="19">
        <v>0</v>
      </c>
      <c r="M15" s="19">
        <v>0</v>
      </c>
      <c r="N15" s="19">
        <v>0</v>
      </c>
      <c r="O15" s="19">
        <v>2</v>
      </c>
      <c r="P15" s="19">
        <v>4</v>
      </c>
      <c r="Q15" s="19">
        <v>0</v>
      </c>
      <c r="R15" s="19">
        <v>0</v>
      </c>
      <c r="S15" s="19">
        <v>19</v>
      </c>
      <c r="T15" s="19"/>
    </row>
    <row r="16" spans="1:22" ht="17.25" customHeight="1" x14ac:dyDescent="0.25">
      <c r="A16" s="19">
        <v>3</v>
      </c>
      <c r="B16" s="20" t="s">
        <v>42</v>
      </c>
      <c r="C16" s="21" t="s">
        <v>10</v>
      </c>
      <c r="D16" s="19">
        <v>1</v>
      </c>
      <c r="E16" s="22">
        <v>1</v>
      </c>
      <c r="F16" s="22">
        <v>2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0</v>
      </c>
      <c r="M16" s="19">
        <v>0</v>
      </c>
      <c r="N16" s="19">
        <v>1</v>
      </c>
      <c r="O16" s="19">
        <v>1</v>
      </c>
      <c r="P16" s="19">
        <v>4</v>
      </c>
      <c r="Q16" s="19">
        <v>0</v>
      </c>
      <c r="R16" s="19">
        <v>0</v>
      </c>
      <c r="S16" s="19">
        <v>15</v>
      </c>
      <c r="T16" s="19"/>
    </row>
    <row r="17" spans="1:22" ht="17.25" customHeight="1" x14ac:dyDescent="0.25">
      <c r="A17" s="19">
        <v>4</v>
      </c>
      <c r="B17" s="20" t="s">
        <v>11</v>
      </c>
      <c r="C17" s="21" t="s">
        <v>12</v>
      </c>
      <c r="D17" s="19">
        <v>8</v>
      </c>
      <c r="E17" s="22">
        <v>4</v>
      </c>
      <c r="F17" s="22">
        <v>10</v>
      </c>
      <c r="G17" s="19">
        <v>2</v>
      </c>
      <c r="H17" s="19">
        <v>3</v>
      </c>
      <c r="I17" s="19">
        <v>1</v>
      </c>
      <c r="J17" s="19">
        <v>2</v>
      </c>
      <c r="K17" s="19">
        <v>8</v>
      </c>
      <c r="L17" s="19">
        <v>0</v>
      </c>
      <c r="M17" s="19">
        <v>0</v>
      </c>
      <c r="N17" s="19">
        <v>2</v>
      </c>
      <c r="O17" s="19">
        <v>2</v>
      </c>
      <c r="P17" s="19">
        <v>22</v>
      </c>
      <c r="Q17" s="19">
        <v>0</v>
      </c>
      <c r="R17" s="19">
        <v>0</v>
      </c>
      <c r="S17" s="19">
        <v>64</v>
      </c>
      <c r="T17" s="19"/>
      <c r="V17" s="23"/>
    </row>
    <row r="18" spans="1:22" ht="17.25" customHeight="1" x14ac:dyDescent="0.25">
      <c r="A18" s="19">
        <v>5</v>
      </c>
      <c r="B18" s="20" t="s">
        <v>13</v>
      </c>
      <c r="C18" s="21" t="s">
        <v>31</v>
      </c>
      <c r="D18" s="19">
        <v>10</v>
      </c>
      <c r="E18" s="22">
        <v>4</v>
      </c>
      <c r="F18" s="22">
        <v>8</v>
      </c>
      <c r="G18" s="19">
        <v>4</v>
      </c>
      <c r="H18" s="19">
        <v>4</v>
      </c>
      <c r="I18" s="19">
        <v>1</v>
      </c>
      <c r="J18" s="19">
        <v>4</v>
      </c>
      <c r="K18" s="19">
        <v>8</v>
      </c>
      <c r="L18" s="19">
        <v>0</v>
      </c>
      <c r="M18" s="19">
        <v>0</v>
      </c>
      <c r="N18" s="19">
        <v>2</v>
      </c>
      <c r="O18" s="19">
        <v>4</v>
      </c>
      <c r="P18" s="19">
        <f>6+10+4</f>
        <v>20</v>
      </c>
      <c r="Q18" s="19">
        <v>0</v>
      </c>
      <c r="R18" s="19">
        <v>0</v>
      </c>
      <c r="S18" s="19">
        <v>69</v>
      </c>
      <c r="T18" s="19"/>
    </row>
    <row r="19" spans="1:22" ht="17.25" customHeight="1" x14ac:dyDescent="0.25">
      <c r="A19" s="19">
        <v>6</v>
      </c>
      <c r="B19" s="20" t="s">
        <v>33</v>
      </c>
      <c r="C19" s="21" t="s">
        <v>31</v>
      </c>
      <c r="D19" s="19">
        <v>8</v>
      </c>
      <c r="E19" s="22">
        <v>4</v>
      </c>
      <c r="F19" s="22">
        <v>8</v>
      </c>
      <c r="G19" s="19">
        <v>2</v>
      </c>
      <c r="H19" s="19">
        <v>4</v>
      </c>
      <c r="I19" s="19">
        <v>1</v>
      </c>
      <c r="J19" s="19">
        <v>4</v>
      </c>
      <c r="K19" s="19">
        <v>8</v>
      </c>
      <c r="L19" s="19">
        <v>0</v>
      </c>
      <c r="M19" s="19">
        <v>0</v>
      </c>
      <c r="N19" s="19">
        <v>2</v>
      </c>
      <c r="O19" s="19">
        <v>4</v>
      </c>
      <c r="P19" s="19">
        <v>10</v>
      </c>
      <c r="Q19" s="19">
        <v>0</v>
      </c>
      <c r="R19" s="19">
        <v>0</v>
      </c>
      <c r="S19" s="19">
        <v>55</v>
      </c>
      <c r="T19" s="19"/>
    </row>
    <row r="20" spans="1:22" ht="17.25" customHeight="1" x14ac:dyDescent="0.25">
      <c r="A20" s="19">
        <v>7</v>
      </c>
      <c r="B20" s="20" t="s">
        <v>34</v>
      </c>
      <c r="C20" s="21" t="s">
        <v>31</v>
      </c>
      <c r="D20" s="19">
        <v>8</v>
      </c>
      <c r="E20" s="22">
        <v>4</v>
      </c>
      <c r="F20" s="22">
        <v>8</v>
      </c>
      <c r="G20" s="19">
        <v>4</v>
      </c>
      <c r="H20" s="19">
        <v>3</v>
      </c>
      <c r="I20" s="19">
        <v>2</v>
      </c>
      <c r="J20" s="19">
        <v>4</v>
      </c>
      <c r="K20" s="19">
        <v>6</v>
      </c>
      <c r="L20" s="19">
        <v>0</v>
      </c>
      <c r="M20" s="19">
        <v>0</v>
      </c>
      <c r="N20" s="19">
        <v>4</v>
      </c>
      <c r="O20" s="19">
        <v>4</v>
      </c>
      <c r="P20" s="19">
        <f>6+8+4</f>
        <v>18</v>
      </c>
      <c r="Q20" s="19">
        <v>0</v>
      </c>
      <c r="R20" s="19">
        <v>0</v>
      </c>
      <c r="S20" s="19">
        <v>40</v>
      </c>
      <c r="T20" s="19"/>
    </row>
    <row r="21" spans="1:22" ht="31.5" customHeight="1" x14ac:dyDescent="0.25">
      <c r="A21" s="19">
        <v>8</v>
      </c>
      <c r="B21" s="24" t="s">
        <v>35</v>
      </c>
      <c r="C21" s="21" t="s">
        <v>31</v>
      </c>
      <c r="D21" s="19">
        <f>5+2+2+6</f>
        <v>15</v>
      </c>
      <c r="E21" s="22">
        <v>10</v>
      </c>
      <c r="F21" s="22">
        <v>12</v>
      </c>
      <c r="G21" s="19">
        <v>4</v>
      </c>
      <c r="H21" s="19">
        <v>6</v>
      </c>
      <c r="I21" s="19">
        <v>2</v>
      </c>
      <c r="J21" s="19">
        <v>8</v>
      </c>
      <c r="K21" s="19">
        <v>10</v>
      </c>
      <c r="L21" s="19">
        <v>0</v>
      </c>
      <c r="M21" s="19">
        <v>0</v>
      </c>
      <c r="N21" s="19">
        <v>4</v>
      </c>
      <c r="O21" s="19">
        <v>6</v>
      </c>
      <c r="P21" s="19">
        <f>6+8+4</f>
        <v>18</v>
      </c>
      <c r="Q21" s="19">
        <v>0</v>
      </c>
      <c r="R21" s="19">
        <v>0</v>
      </c>
      <c r="S21" s="19">
        <v>95</v>
      </c>
      <c r="T21" s="19"/>
    </row>
    <row r="22" spans="1:22" ht="31.5" customHeight="1" x14ac:dyDescent="0.25">
      <c r="A22" s="19">
        <v>9</v>
      </c>
      <c r="B22" s="24" t="s">
        <v>36</v>
      </c>
      <c r="C22" s="21" t="s">
        <v>31</v>
      </c>
      <c r="D22" s="19">
        <f>8+4+4+12</f>
        <v>28</v>
      </c>
      <c r="E22" s="22">
        <v>12</v>
      </c>
      <c r="F22" s="22">
        <v>16</v>
      </c>
      <c r="G22" s="19">
        <v>8</v>
      </c>
      <c r="H22" s="19">
        <v>12</v>
      </c>
      <c r="I22" s="19">
        <v>3</v>
      </c>
      <c r="J22" s="19">
        <v>10</v>
      </c>
      <c r="K22" s="19">
        <v>14</v>
      </c>
      <c r="L22" s="19">
        <v>0</v>
      </c>
      <c r="M22" s="19">
        <v>0</v>
      </c>
      <c r="N22" s="19">
        <v>6</v>
      </c>
      <c r="O22" s="19">
        <v>12</v>
      </c>
      <c r="P22" s="19">
        <f>10+20+8</f>
        <v>38</v>
      </c>
      <c r="Q22" s="19">
        <v>0</v>
      </c>
      <c r="R22" s="19">
        <v>0</v>
      </c>
      <c r="S22" s="19">
        <v>159</v>
      </c>
      <c r="T22" s="19"/>
    </row>
    <row r="23" spans="1:22" ht="17.25" customHeight="1" x14ac:dyDescent="0.25">
      <c r="A23" s="19">
        <v>10</v>
      </c>
      <c r="B23" s="24" t="s">
        <v>37</v>
      </c>
      <c r="C23" s="21" t="s">
        <v>12</v>
      </c>
      <c r="D23" s="19">
        <f>10+4+8+10</f>
        <v>32</v>
      </c>
      <c r="E23" s="22">
        <v>10</v>
      </c>
      <c r="F23" s="22">
        <v>20</v>
      </c>
      <c r="G23" s="19">
        <v>4</v>
      </c>
      <c r="H23" s="19">
        <v>15</v>
      </c>
      <c r="I23" s="19">
        <v>4</v>
      </c>
      <c r="J23" s="19">
        <v>10</v>
      </c>
      <c r="K23" s="19">
        <v>18</v>
      </c>
      <c r="L23" s="19">
        <v>0</v>
      </c>
      <c r="M23" s="19">
        <v>0</v>
      </c>
      <c r="N23" s="19">
        <v>6</v>
      </c>
      <c r="O23" s="19">
        <v>10</v>
      </c>
      <c r="P23" s="19">
        <f>12+24+10</f>
        <v>46</v>
      </c>
      <c r="Q23" s="19">
        <v>0</v>
      </c>
      <c r="R23" s="19">
        <v>0</v>
      </c>
      <c r="S23" s="19">
        <v>150</v>
      </c>
      <c r="T23" s="19"/>
    </row>
    <row r="24" spans="1:22" ht="17.25" customHeight="1" x14ac:dyDescent="0.25">
      <c r="A24" s="19">
        <v>11</v>
      </c>
      <c r="B24" s="24" t="s">
        <v>38</v>
      </c>
      <c r="C24" s="21" t="s">
        <v>12</v>
      </c>
      <c r="D24" s="19">
        <v>8</v>
      </c>
      <c r="E24" s="22">
        <v>2</v>
      </c>
      <c r="F24" s="22">
        <v>4</v>
      </c>
      <c r="G24" s="19">
        <v>3</v>
      </c>
      <c r="H24" s="19">
        <v>4</v>
      </c>
      <c r="I24" s="19">
        <v>1</v>
      </c>
      <c r="J24" s="19">
        <v>2</v>
      </c>
      <c r="K24" s="19">
        <v>6</v>
      </c>
      <c r="L24" s="19">
        <v>0</v>
      </c>
      <c r="M24" s="19">
        <v>0</v>
      </c>
      <c r="N24" s="19">
        <v>2</v>
      </c>
      <c r="O24" s="19">
        <v>3</v>
      </c>
      <c r="P24" s="19">
        <v>18</v>
      </c>
      <c r="Q24" s="19">
        <v>0</v>
      </c>
      <c r="R24" s="19">
        <v>0</v>
      </c>
      <c r="S24" s="19">
        <v>53</v>
      </c>
      <c r="T24" s="19"/>
    </row>
    <row r="25" spans="1:22" ht="17.25" customHeight="1" x14ac:dyDescent="0.25">
      <c r="A25" s="19">
        <v>12</v>
      </c>
      <c r="B25" s="24" t="s">
        <v>54</v>
      </c>
      <c r="C25" s="21" t="s">
        <v>56</v>
      </c>
      <c r="D25" s="19">
        <v>10</v>
      </c>
      <c r="E25" s="22">
        <v>4</v>
      </c>
      <c r="F25" s="22">
        <v>6</v>
      </c>
      <c r="G25" s="19">
        <v>2</v>
      </c>
      <c r="H25" s="19">
        <v>6</v>
      </c>
      <c r="I25" s="19">
        <v>2</v>
      </c>
      <c r="J25" s="19">
        <v>4</v>
      </c>
      <c r="K25" s="19">
        <v>4</v>
      </c>
      <c r="L25" s="19">
        <v>0</v>
      </c>
      <c r="M25" s="19">
        <v>0</v>
      </c>
      <c r="N25" s="19">
        <v>2</v>
      </c>
      <c r="O25" s="19">
        <v>5</v>
      </c>
      <c r="P25" s="19">
        <v>16</v>
      </c>
      <c r="Q25" s="19">
        <v>0</v>
      </c>
      <c r="R25" s="19">
        <v>0</v>
      </c>
      <c r="S25" s="19">
        <v>55</v>
      </c>
      <c r="T25" s="19"/>
    </row>
    <row r="26" spans="1:22" ht="17.25" customHeight="1" x14ac:dyDescent="0.25">
      <c r="A26" s="19">
        <v>13</v>
      </c>
      <c r="B26" s="24" t="s">
        <v>39</v>
      </c>
      <c r="C26" s="21" t="s">
        <v>56</v>
      </c>
      <c r="D26" s="19">
        <v>10</v>
      </c>
      <c r="E26" s="22">
        <v>4</v>
      </c>
      <c r="F26" s="22">
        <v>6</v>
      </c>
      <c r="G26" s="19">
        <v>4</v>
      </c>
      <c r="H26" s="19">
        <v>6</v>
      </c>
      <c r="I26" s="19">
        <v>2</v>
      </c>
      <c r="J26" s="19">
        <v>4</v>
      </c>
      <c r="K26" s="19">
        <v>6</v>
      </c>
      <c r="L26" s="19">
        <v>0</v>
      </c>
      <c r="M26" s="19">
        <v>0</v>
      </c>
      <c r="N26" s="19">
        <v>4</v>
      </c>
      <c r="O26" s="19">
        <v>4</v>
      </c>
      <c r="P26" s="19">
        <f>10+6+4</f>
        <v>20</v>
      </c>
      <c r="Q26" s="19">
        <v>0</v>
      </c>
      <c r="R26" s="19">
        <v>0</v>
      </c>
      <c r="S26" s="19">
        <v>70</v>
      </c>
      <c r="T26" s="19"/>
    </row>
    <row r="27" spans="1:22" ht="17.25" customHeight="1" x14ac:dyDescent="0.25">
      <c r="A27" s="19">
        <v>14</v>
      </c>
      <c r="B27" s="24" t="s">
        <v>40</v>
      </c>
      <c r="C27" s="21" t="s">
        <v>56</v>
      </c>
      <c r="D27" s="19">
        <v>8</v>
      </c>
      <c r="E27" s="22">
        <v>4</v>
      </c>
      <c r="F27" s="22">
        <v>6</v>
      </c>
      <c r="G27" s="19">
        <v>4</v>
      </c>
      <c r="H27" s="19">
        <v>5</v>
      </c>
      <c r="I27" s="19">
        <v>2</v>
      </c>
      <c r="J27" s="19">
        <v>4</v>
      </c>
      <c r="K27" s="19">
        <v>8</v>
      </c>
      <c r="L27" s="19">
        <v>0</v>
      </c>
      <c r="M27" s="19">
        <v>0</v>
      </c>
      <c r="N27" s="19">
        <v>3</v>
      </c>
      <c r="O27" s="19">
        <v>4</v>
      </c>
      <c r="P27" s="19">
        <f>6+4+3</f>
        <v>13</v>
      </c>
      <c r="Q27" s="19">
        <v>0</v>
      </c>
      <c r="R27" s="19">
        <v>0</v>
      </c>
      <c r="S27" s="19">
        <v>61</v>
      </c>
      <c r="T27" s="19"/>
    </row>
    <row r="28" spans="1:22" ht="17.25" customHeight="1" x14ac:dyDescent="0.25">
      <c r="A28" s="19">
        <v>15</v>
      </c>
      <c r="B28" s="24" t="s">
        <v>43</v>
      </c>
      <c r="C28" s="21" t="s">
        <v>57</v>
      </c>
      <c r="D28" s="19">
        <v>4</v>
      </c>
      <c r="E28" s="22">
        <v>2</v>
      </c>
      <c r="F28" s="22">
        <v>3</v>
      </c>
      <c r="G28" s="19">
        <v>1</v>
      </c>
      <c r="H28" s="19">
        <v>1</v>
      </c>
      <c r="I28" s="19">
        <v>1</v>
      </c>
      <c r="J28" s="19">
        <v>2</v>
      </c>
      <c r="K28" s="19">
        <v>2</v>
      </c>
      <c r="L28" s="19">
        <v>0</v>
      </c>
      <c r="M28" s="19">
        <v>0</v>
      </c>
      <c r="N28" s="19">
        <v>1</v>
      </c>
      <c r="O28" s="19">
        <v>2</v>
      </c>
      <c r="P28" s="19">
        <v>4</v>
      </c>
      <c r="Q28" s="19">
        <v>0</v>
      </c>
      <c r="R28" s="19">
        <v>0</v>
      </c>
      <c r="S28" s="19">
        <v>23</v>
      </c>
      <c r="T28" s="19"/>
    </row>
    <row r="29" spans="1:22" s="13" customFormat="1" ht="17.25" customHeight="1" x14ac:dyDescent="0.25">
      <c r="A29" s="14" t="s">
        <v>44</v>
      </c>
      <c r="B29" s="15" t="s">
        <v>45</v>
      </c>
      <c r="C29" s="16"/>
      <c r="D29" s="14"/>
      <c r="E29" s="17"/>
      <c r="F29" s="17"/>
      <c r="G29" s="14"/>
      <c r="H29" s="14"/>
      <c r="I29" s="14"/>
      <c r="J29" s="17"/>
      <c r="K29" s="17"/>
      <c r="L29" s="14"/>
      <c r="M29" s="14"/>
      <c r="N29" s="14"/>
      <c r="O29" s="17"/>
      <c r="P29" s="17"/>
      <c r="Q29" s="14"/>
      <c r="R29" s="14"/>
      <c r="S29" s="19"/>
      <c r="T29" s="14"/>
      <c r="U29" s="25"/>
      <c r="V29" s="25"/>
    </row>
    <row r="30" spans="1:22" ht="17.25" customHeight="1" x14ac:dyDescent="0.25">
      <c r="A30" s="19">
        <v>1</v>
      </c>
      <c r="B30" s="24" t="s">
        <v>46</v>
      </c>
      <c r="C30" s="21" t="s">
        <v>12</v>
      </c>
      <c r="D30" s="19">
        <v>3</v>
      </c>
      <c r="E30" s="22">
        <v>2</v>
      </c>
      <c r="F30" s="22">
        <v>3</v>
      </c>
      <c r="G30" s="19">
        <v>1</v>
      </c>
      <c r="H30" s="19">
        <v>2</v>
      </c>
      <c r="I30" s="19">
        <v>1</v>
      </c>
      <c r="J30" s="19">
        <v>2</v>
      </c>
      <c r="K30" s="19">
        <v>3</v>
      </c>
      <c r="L30" s="19">
        <v>0</v>
      </c>
      <c r="M30" s="19">
        <v>0</v>
      </c>
      <c r="N30" s="19">
        <v>1</v>
      </c>
      <c r="O30" s="19">
        <v>2</v>
      </c>
      <c r="P30" s="19">
        <v>6</v>
      </c>
      <c r="Q30" s="19">
        <v>0</v>
      </c>
      <c r="R30" s="19">
        <v>0</v>
      </c>
      <c r="S30" s="19">
        <v>12</v>
      </c>
      <c r="T30" s="19"/>
      <c r="U30" s="25"/>
    </row>
    <row r="31" spans="1:22" ht="17.25" customHeight="1" x14ac:dyDescent="0.25">
      <c r="A31" s="19">
        <v>2</v>
      </c>
      <c r="B31" s="26" t="s">
        <v>47</v>
      </c>
      <c r="C31" s="21" t="s">
        <v>12</v>
      </c>
      <c r="D31" s="19">
        <v>2</v>
      </c>
      <c r="E31" s="22">
        <v>1</v>
      </c>
      <c r="F31" s="22">
        <v>2</v>
      </c>
      <c r="G31" s="19">
        <v>1</v>
      </c>
      <c r="H31" s="19">
        <v>1</v>
      </c>
      <c r="I31" s="19">
        <v>1</v>
      </c>
      <c r="J31" s="19">
        <v>1</v>
      </c>
      <c r="K31" s="19">
        <v>1</v>
      </c>
      <c r="L31" s="19">
        <v>0</v>
      </c>
      <c r="M31" s="19">
        <v>0</v>
      </c>
      <c r="N31" s="19">
        <v>1</v>
      </c>
      <c r="O31" s="19">
        <v>1</v>
      </c>
      <c r="P31" s="19">
        <v>3</v>
      </c>
      <c r="Q31" s="19">
        <v>0</v>
      </c>
      <c r="R31" s="19">
        <v>0</v>
      </c>
      <c r="S31" s="19">
        <v>12</v>
      </c>
      <c r="T31" s="19"/>
    </row>
    <row r="32" spans="1:22" ht="17.25" customHeight="1" x14ac:dyDescent="0.25">
      <c r="A32" s="19">
        <v>3</v>
      </c>
      <c r="B32" s="27" t="s">
        <v>48</v>
      </c>
      <c r="C32" s="21" t="s">
        <v>58</v>
      </c>
      <c r="D32" s="19">
        <v>2</v>
      </c>
      <c r="E32" s="22">
        <v>1</v>
      </c>
      <c r="F32" s="22">
        <v>2</v>
      </c>
      <c r="G32" s="19">
        <v>1</v>
      </c>
      <c r="H32" s="19">
        <v>1</v>
      </c>
      <c r="I32" s="19">
        <v>1</v>
      </c>
      <c r="J32" s="19">
        <v>1</v>
      </c>
      <c r="K32" s="19">
        <v>1</v>
      </c>
      <c r="L32" s="19">
        <v>0</v>
      </c>
      <c r="M32" s="19">
        <v>0</v>
      </c>
      <c r="N32" s="19">
        <v>1</v>
      </c>
      <c r="O32" s="19">
        <v>1</v>
      </c>
      <c r="P32" s="19">
        <v>4</v>
      </c>
      <c r="Q32" s="19">
        <v>0</v>
      </c>
      <c r="R32" s="19">
        <v>0</v>
      </c>
      <c r="S32" s="19">
        <v>16</v>
      </c>
      <c r="T32" s="19"/>
    </row>
    <row r="33" spans="1:20" ht="17.25" customHeight="1" x14ac:dyDescent="0.25">
      <c r="A33" s="19">
        <v>4</v>
      </c>
      <c r="B33" s="27" t="s">
        <v>53</v>
      </c>
      <c r="C33" s="21" t="s">
        <v>58</v>
      </c>
      <c r="D33" s="19">
        <v>4</v>
      </c>
      <c r="E33" s="22">
        <v>2</v>
      </c>
      <c r="F33" s="22">
        <v>4</v>
      </c>
      <c r="G33" s="19">
        <v>1</v>
      </c>
      <c r="H33" s="19">
        <v>3</v>
      </c>
      <c r="I33" s="19">
        <v>1</v>
      </c>
      <c r="J33" s="19">
        <v>2</v>
      </c>
      <c r="K33" s="19">
        <v>4</v>
      </c>
      <c r="L33" s="19">
        <v>0</v>
      </c>
      <c r="M33" s="19">
        <v>0</v>
      </c>
      <c r="N33" s="19">
        <v>1</v>
      </c>
      <c r="O33" s="19">
        <v>2</v>
      </c>
      <c r="P33" s="19">
        <v>5</v>
      </c>
      <c r="Q33" s="19">
        <v>0</v>
      </c>
      <c r="R33" s="19">
        <v>0</v>
      </c>
      <c r="S33" s="19">
        <v>25</v>
      </c>
      <c r="T33" s="19"/>
    </row>
    <row r="34" spans="1:20" ht="17.25" customHeight="1" x14ac:dyDescent="0.25">
      <c r="A34" s="19">
        <v>5</v>
      </c>
      <c r="B34" s="27" t="s">
        <v>49</v>
      </c>
      <c r="C34" s="21" t="s">
        <v>57</v>
      </c>
      <c r="D34" s="19">
        <v>4</v>
      </c>
      <c r="E34" s="22">
        <v>1</v>
      </c>
      <c r="F34" s="22">
        <v>3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0</v>
      </c>
      <c r="M34" s="19">
        <v>0</v>
      </c>
      <c r="N34" s="19">
        <v>1</v>
      </c>
      <c r="O34" s="19">
        <v>1</v>
      </c>
      <c r="P34" s="19">
        <v>5</v>
      </c>
      <c r="Q34" s="19">
        <v>0</v>
      </c>
      <c r="R34" s="19">
        <v>0</v>
      </c>
      <c r="S34" s="19">
        <v>20</v>
      </c>
      <c r="T34" s="19"/>
    </row>
    <row r="35" spans="1:20" ht="17.25" customHeight="1" x14ac:dyDescent="0.25">
      <c r="A35" s="19">
        <v>6</v>
      </c>
      <c r="B35" s="26" t="s">
        <v>50</v>
      </c>
      <c r="C35" s="21" t="s">
        <v>32</v>
      </c>
      <c r="D35" s="19">
        <v>12</v>
      </c>
      <c r="E35" s="22">
        <v>2</v>
      </c>
      <c r="F35" s="22">
        <v>5</v>
      </c>
      <c r="G35" s="19">
        <v>2</v>
      </c>
      <c r="H35" s="19">
        <v>2</v>
      </c>
      <c r="I35" s="19">
        <v>1</v>
      </c>
      <c r="J35" s="19">
        <v>1</v>
      </c>
      <c r="K35" s="19">
        <v>2</v>
      </c>
      <c r="L35" s="19">
        <v>0</v>
      </c>
      <c r="M35" s="19">
        <v>0</v>
      </c>
      <c r="N35" s="19">
        <v>1</v>
      </c>
      <c r="O35" s="19">
        <v>2</v>
      </c>
      <c r="P35" s="19">
        <v>6</v>
      </c>
      <c r="Q35" s="19">
        <v>0</v>
      </c>
      <c r="R35" s="19">
        <v>0</v>
      </c>
      <c r="S35" s="19">
        <v>36</v>
      </c>
      <c r="T35" s="19"/>
    </row>
    <row r="36" spans="1:20" ht="17.25" customHeight="1" x14ac:dyDescent="0.25">
      <c r="A36" s="19">
        <v>7</v>
      </c>
      <c r="B36" s="28" t="s">
        <v>51</v>
      </c>
      <c r="C36" s="21" t="s">
        <v>56</v>
      </c>
      <c r="D36" s="19">
        <v>3</v>
      </c>
      <c r="E36" s="22">
        <v>2</v>
      </c>
      <c r="F36" s="22">
        <v>8</v>
      </c>
      <c r="G36" s="19">
        <v>8</v>
      </c>
      <c r="H36" s="19">
        <v>2</v>
      </c>
      <c r="I36" s="19">
        <v>1</v>
      </c>
      <c r="J36" s="19">
        <v>2</v>
      </c>
      <c r="K36" s="19">
        <v>8</v>
      </c>
      <c r="L36" s="19">
        <v>0</v>
      </c>
      <c r="M36" s="19">
        <v>0</v>
      </c>
      <c r="N36" s="19">
        <v>1</v>
      </c>
      <c r="O36" s="19">
        <v>2</v>
      </c>
      <c r="P36" s="19">
        <v>15</v>
      </c>
      <c r="Q36" s="19">
        <v>0</v>
      </c>
      <c r="R36" s="19">
        <v>0</v>
      </c>
      <c r="S36" s="19">
        <v>52</v>
      </c>
      <c r="T36" s="19"/>
    </row>
    <row r="37" spans="1:20" ht="30" customHeight="1" x14ac:dyDescent="0.25">
      <c r="A37" s="19">
        <v>8</v>
      </c>
      <c r="B37" s="24" t="s">
        <v>52</v>
      </c>
      <c r="C37" s="21" t="s">
        <v>57</v>
      </c>
      <c r="D37" s="19">
        <v>2</v>
      </c>
      <c r="E37" s="22">
        <v>2</v>
      </c>
      <c r="F37" s="22">
        <v>6</v>
      </c>
      <c r="G37" s="19">
        <v>6</v>
      </c>
      <c r="H37" s="19">
        <v>2</v>
      </c>
      <c r="I37" s="19">
        <v>1</v>
      </c>
      <c r="J37" s="19">
        <v>2</v>
      </c>
      <c r="K37" s="19">
        <v>6</v>
      </c>
      <c r="L37" s="19">
        <v>0</v>
      </c>
      <c r="M37" s="19">
        <v>0</v>
      </c>
      <c r="N37" s="19">
        <v>1</v>
      </c>
      <c r="O37" s="19">
        <v>2</v>
      </c>
      <c r="P37" s="19">
        <v>10</v>
      </c>
      <c r="Q37" s="19">
        <v>0</v>
      </c>
      <c r="R37" s="19">
        <v>0</v>
      </c>
      <c r="S37" s="19">
        <v>40</v>
      </c>
      <c r="T37" s="19"/>
    </row>
    <row r="38" spans="1:20" ht="17.25" customHeight="1" x14ac:dyDescent="0.25">
      <c r="A38" s="20"/>
      <c r="B38" s="20" t="s">
        <v>230</v>
      </c>
      <c r="C38" s="21" t="s">
        <v>231</v>
      </c>
      <c r="D38" s="19">
        <v>1</v>
      </c>
      <c r="E38" s="22"/>
      <c r="F38" s="22"/>
      <c r="G38" s="19">
        <v>0</v>
      </c>
      <c r="H38" s="19"/>
      <c r="I38" s="19">
        <v>1</v>
      </c>
      <c r="J38" s="19"/>
      <c r="K38" s="19"/>
      <c r="L38" s="19"/>
      <c r="M38" s="19"/>
      <c r="N38" s="19">
        <v>1</v>
      </c>
      <c r="O38" s="19"/>
      <c r="P38" s="19"/>
      <c r="Q38" s="19"/>
      <c r="R38" s="19"/>
      <c r="S38" s="19">
        <v>3</v>
      </c>
      <c r="T38" s="19"/>
    </row>
  </sheetData>
  <mergeCells count="12">
    <mergeCell ref="T10:T12"/>
    <mergeCell ref="T6:T7"/>
    <mergeCell ref="A2:R2"/>
    <mergeCell ref="A3:R3"/>
    <mergeCell ref="A6:A7"/>
    <mergeCell ref="B6:C6"/>
    <mergeCell ref="D6:H6"/>
    <mergeCell ref="I6:M6"/>
    <mergeCell ref="N6:R6"/>
    <mergeCell ref="A4:R4"/>
    <mergeCell ref="A5:T5"/>
    <mergeCell ref="S6:S7"/>
  </mergeCells>
  <pageMargins left="0.23622047244094499" right="0.15748031496063" top="0.23622047244094499" bottom="0.27559055118110198" header="0.196850393700787" footer="0.196850393700787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Tà Lùng</vt:lpstr>
      <vt:lpstr>Trà Lĩnh</vt:lpstr>
      <vt:lpstr>Sóc Giang</vt:lpstr>
      <vt:lpstr>Lý Vạn</vt:lpstr>
      <vt:lpstr>'Lý Vạn'!Print_Titles</vt:lpstr>
      <vt:lpstr>'Sóc Giang'!Print_Titles</vt:lpstr>
      <vt:lpstr>'Tà Lùng'!Print_Titles</vt:lpstr>
      <vt:lpstr>'Trà Lĩnh'!Print_Titles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2021-10-04T07:57:08Z</dcterms:modified>
</cp:coreProperties>
</file>